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55" windowWidth="5730" windowHeight="7125" tabRatio="601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  <sheet name="地域毎人口ピラミッド（人数）①" sheetId="5" r:id="rId5"/>
    <sheet name="地域毎人口ピラミッド（構成比）②" sheetId="6" r:id="rId6"/>
    <sheet name="地域毎人口ピラミッド（人数）" sheetId="7" r:id="rId7"/>
    <sheet name="地域毎人口ピラミッド（構成比）" sheetId="8" r:id="rId8"/>
  </sheets>
  <definedNames>
    <definedName name="_xlnm.Print_Area" localSheetId="0">'各歳集計表'!$A$1:$CZ$23</definedName>
    <definedName name="_xlnm.Print_Area" localSheetId="1">'地区別10歳毎'!$A$1:$N$70</definedName>
    <definedName name="_xlnm.Print_Area" localSheetId="2">'地区別3区分'!$A$1:$K$70</definedName>
    <definedName name="_xlnm.Print_Area" localSheetId="3">'地区別5歳毎'!$A$1:$AB$70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'地区別5歳毎'!$1:$1</definedName>
  </definedNames>
  <calcPr fullCalcOnLoad="1"/>
</workbook>
</file>

<file path=xl/sharedStrings.xml><?xml version="1.0" encoding="utf-8"?>
<sst xmlns="http://schemas.openxmlformats.org/spreadsheetml/2006/main" count="1072" uniqueCount="156">
  <si>
    <t>年齢</t>
  </si>
  <si>
    <t>100以上</t>
  </si>
  <si>
    <t>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</si>
  <si>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</si>
  <si>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</si>
  <si>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</si>
  <si>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</si>
  <si>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</si>
  <si>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</si>
  <si>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</si>
  <si>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</si>
  <si>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</si>
  <si>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</si>
  <si>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男</t>
  </si>
  <si>
    <t>女</t>
  </si>
  <si>
    <t>計</t>
  </si>
  <si>
    <t>年齢</t>
  </si>
  <si>
    <t>100以上</t>
  </si>
  <si>
    <t>合計</t>
  </si>
  <si>
    <t>年少人口割合</t>
  </si>
  <si>
    <t>生産年齢割合</t>
  </si>
  <si>
    <t>老年人口割合</t>
  </si>
  <si>
    <t>75-割合(内数）</t>
  </si>
  <si>
    <t>小長井町
合計</t>
  </si>
  <si>
    <t>諫早地域</t>
  </si>
  <si>
    <t>多良見地域</t>
  </si>
  <si>
    <t>森山地域</t>
  </si>
  <si>
    <t>飯盛地域</t>
  </si>
  <si>
    <t>高来地域</t>
  </si>
  <si>
    <t>小長井地域</t>
  </si>
  <si>
    <t>多良見地域
合計</t>
  </si>
  <si>
    <t>森山地域
合計</t>
  </si>
  <si>
    <t>諫早地域
合計</t>
  </si>
  <si>
    <t>飯盛地域
合計</t>
  </si>
  <si>
    <t>高来地域
合計</t>
  </si>
  <si>
    <t>多良見地域
合計</t>
  </si>
  <si>
    <t>森山地域
合計</t>
  </si>
  <si>
    <t>飯盛地域
合計</t>
  </si>
  <si>
    <t>小長井地域
合計</t>
  </si>
  <si>
    <t>長田地区
計</t>
  </si>
  <si>
    <t>本野地区
計</t>
  </si>
  <si>
    <t>真津山地区
計</t>
  </si>
  <si>
    <t>有喜地区
計</t>
  </si>
  <si>
    <t>小野地区
計</t>
  </si>
  <si>
    <t>小栗地区
計</t>
  </si>
  <si>
    <t>中央地区
計</t>
  </si>
  <si>
    <t>真津山地区
計</t>
  </si>
  <si>
    <t>多良見地域
合計</t>
  </si>
  <si>
    <t>森山地域
合計</t>
  </si>
  <si>
    <t>飯盛地域
合計</t>
  </si>
  <si>
    <t>高来地域
合計</t>
  </si>
  <si>
    <t>小長井地域
合計</t>
  </si>
  <si>
    <t>喜々津地区
計</t>
  </si>
  <si>
    <t>大草地区
計</t>
  </si>
  <si>
    <t>伊木力地区
計</t>
  </si>
  <si>
    <t>江の浦地区
計</t>
  </si>
  <si>
    <t>田結地区
計</t>
  </si>
  <si>
    <t>田結地区
計</t>
  </si>
  <si>
    <t>湯江地区
計</t>
  </si>
  <si>
    <t>宇良地区
計</t>
  </si>
  <si>
    <t>小江地区
計</t>
  </si>
  <si>
    <t>深海地区
計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</si>
  <si>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</si>
  <si>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</si>
  <si>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</si>
  <si>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</si>
  <si>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</si>
  <si>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</si>
  <si>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</si>
  <si>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</si>
  <si>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</si>
  <si>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</si>
  <si>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</si>
  <si>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</si>
  <si>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</si>
  <si>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</si>
  <si>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</si>
  <si>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</si>
  <si>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</si>
  <si>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</si>
  <si>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</si>
  <si>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</si>
  <si>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</si>
  <si>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諫早地域
合計</t>
  </si>
  <si>
    <t>0-14</t>
  </si>
  <si>
    <t>15-64</t>
  </si>
  <si>
    <t>75-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</si>
  <si>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</si>
  <si>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</si>
  <si>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</si>
  <si>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</si>
  <si>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</si>
  <si>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</si>
  <si>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</si>
  <si>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</si>
  <si>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</si>
  <si>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</si>
  <si>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男　</t>
  </si>
  <si>
    <t>男構成比</t>
  </si>
  <si>
    <t>女</t>
  </si>
  <si>
    <t>女構成比</t>
  </si>
  <si>
    <t>計</t>
  </si>
  <si>
    <t>構成比</t>
  </si>
  <si>
    <t>(人)</t>
  </si>
  <si>
    <t>45未満</t>
  </si>
  <si>
    <t>40未満</t>
  </si>
  <si>
    <t>35未満</t>
  </si>
  <si>
    <t>30未満</t>
  </si>
  <si>
    <t>25未満</t>
  </si>
  <si>
    <t>20未満</t>
  </si>
  <si>
    <t>15未満</t>
  </si>
  <si>
    <t>5未満</t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</si>
  <si>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</si>
  <si>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</si>
  <si>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</si>
  <si>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</si>
  <si>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</si>
  <si>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</si>
  <si>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</si>
  <si>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</si>
  <si>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</si>
  <si>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</si>
  <si>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</si>
  <si>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</si>
  <si>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</si>
  <si>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</si>
  <si>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</si>
  <si>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</si>
  <si>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</si>
  <si>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</si>
  <si>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</si>
  <si>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</si>
  <si>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諫早地域</t>
  </si>
  <si>
    <t>多良見地域</t>
  </si>
  <si>
    <t>森山地域</t>
  </si>
  <si>
    <t>高来地域</t>
  </si>
  <si>
    <t>諫早市</t>
  </si>
  <si>
    <t>95以上</t>
  </si>
  <si>
    <t>90以上</t>
  </si>
  <si>
    <t>85以上</t>
  </si>
  <si>
    <t>80以上</t>
  </si>
  <si>
    <t>75以上</t>
  </si>
  <si>
    <t>70以上</t>
  </si>
  <si>
    <t>65以上</t>
  </si>
  <si>
    <t>60以上</t>
  </si>
  <si>
    <t>55以上</t>
  </si>
  <si>
    <t>50以上</t>
  </si>
  <si>
    <t>45以上</t>
  </si>
  <si>
    <t>年齢</t>
  </si>
  <si>
    <t>高来地域</t>
  </si>
  <si>
    <t>【諫早地域】</t>
  </si>
  <si>
    <t>【多良見地域】</t>
  </si>
  <si>
    <t>【森山地域】</t>
  </si>
  <si>
    <t>【小長井地域】</t>
  </si>
  <si>
    <t>【高来地域】</t>
  </si>
  <si>
    <t>【飯盛地域】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</si>
</sst>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%"/>
    <numFmt numFmtId="178" formatCode="#,##0.0;[Red]\-#,##0.0"/>
    <numFmt numFmtId="179" formatCode="0.0"/>
    <numFmt numFmtId="180" formatCode="0.000"/>
    <numFmt numFmtId="181" formatCode="0.0000"/>
    <numFmt numFmtId="182" formatCode="#,##0;[Red]#,##0"/>
    <numFmt numFmtId="183" formatCode="#,##0.000;[Red]\-#,##0.000"/>
    <numFmt numFmtId="184" formatCode="#,##0.0000;[Red]\-#,##0.0000"/>
    <numFmt numFmtId="185" formatCode="0;[Red]0"/>
    <numFmt numFmtId="186" formatCode="_-* #,##0.00_-;\-* #,##0.00_-;_-* &quot;-&quot;??_-;_-@_-"/>
    <numFmt numFmtId="187" formatCode="_-&quot;¥&quot;* #,##0_-;\-&quot;¥&quot;* #,##0_-;_-&quot;¥&quot;* &quot;-&quot;_-;_-@_-"/>
    <numFmt numFmtId="188" formatCode="_-&quot;¥&quot;* #,##0.00_-;\-&quot;¥&quot;* #,##0.00_-;_-&quot;¥&quot;* &quot;-&quot;??_-;_-@_-"/>
    <numFmt numFmtId="189" formatCode="#,##0;&quot;△ &quot;#,##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_);[Red]\(#,##0\)"/>
    <numFmt numFmtId="195" formatCode="#,##0_ "/>
    <numFmt numFmtId="196" formatCode="#,##0_ ;[Red]\-#,##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shrinkToFit="1"/>
      <protection/>
    </xf>
    <xf numFmtId="0" fontId="4" fillId="0" borderId="13" xfId="0" applyFont="1" applyFill="1" applyBorder="1" applyAlignment="1" applyProtection="1">
      <alignment horizontal="center"/>
      <protection/>
    </xf>
    <xf numFmtId="49" fontId="4" fillId="0" borderId="13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34" borderId="10" xfId="0" applyFont="1" applyFill="1" applyBorder="1" applyAlignment="1" applyProtection="1">
      <alignment horizontal="center"/>
      <protection/>
    </xf>
    <xf numFmtId="0" fontId="4" fillId="34" borderId="11" xfId="0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 shrinkToFit="1"/>
      <protection/>
    </xf>
    <xf numFmtId="177" fontId="4" fillId="0" borderId="0" xfId="0" applyNumberFormat="1" applyFont="1" applyFill="1" applyBorder="1" applyAlignment="1" applyProtection="1">
      <alignment/>
      <protection/>
    </xf>
    <xf numFmtId="38" fontId="4" fillId="0" borderId="13" xfId="49" applyFont="1" applyFill="1" applyBorder="1" applyAlignment="1" applyProtection="1">
      <alignment horizontal="center" shrinkToFit="1"/>
      <protection/>
    </xf>
    <xf numFmtId="38" fontId="4" fillId="0" borderId="13" xfId="49" applyFont="1" applyFill="1" applyBorder="1" applyAlignment="1" applyProtection="1" quotePrefix="1">
      <alignment horizontal="center" shrinkToFit="1"/>
      <protection/>
    </xf>
    <xf numFmtId="177" fontId="4" fillId="0" borderId="13" xfId="49" applyNumberFormat="1" applyFont="1" applyFill="1" applyBorder="1" applyAlignment="1" applyProtection="1">
      <alignment horizontal="center" shrinkToFit="1"/>
      <protection/>
    </xf>
    <xf numFmtId="177" fontId="4" fillId="0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 horizontal="center"/>
      <protection/>
    </xf>
    <xf numFmtId="38" fontId="4" fillId="0" borderId="10" xfId="49" applyFont="1" applyFill="1" applyBorder="1" applyAlignment="1" applyProtection="1">
      <alignment horizontal="center"/>
      <protection/>
    </xf>
    <xf numFmtId="38" fontId="4" fillId="0" borderId="11" xfId="49" applyFont="1" applyFill="1" applyBorder="1" applyAlignment="1" applyProtection="1">
      <alignment horizontal="center"/>
      <protection/>
    </xf>
    <xf numFmtId="38" fontId="4" fillId="0" borderId="12" xfId="49" applyFont="1" applyFill="1" applyBorder="1" applyAlignment="1" applyProtection="1">
      <alignment horizontal="center"/>
      <protection/>
    </xf>
    <xf numFmtId="38" fontId="4" fillId="33" borderId="10" xfId="49" applyFont="1" applyFill="1" applyBorder="1" applyAlignment="1" applyProtection="1">
      <alignment horizontal="center"/>
      <protection/>
    </xf>
    <xf numFmtId="38" fontId="4" fillId="33" borderId="11" xfId="49" applyFont="1" applyFill="1" applyBorder="1" applyAlignment="1" applyProtection="1">
      <alignment horizontal="center"/>
      <protection/>
    </xf>
    <xf numFmtId="38" fontId="4" fillId="33" borderId="12" xfId="49" applyFont="1" applyFill="1" applyBorder="1" applyAlignment="1" applyProtection="1">
      <alignment horizontal="center"/>
      <protection/>
    </xf>
    <xf numFmtId="38" fontId="4" fillId="0" borderId="0" xfId="49" applyFont="1" applyAlignment="1" applyProtection="1">
      <alignment/>
      <protection/>
    </xf>
    <xf numFmtId="38" fontId="4" fillId="33" borderId="14" xfId="49" applyFont="1" applyFill="1" applyBorder="1" applyAlignment="1" applyProtection="1">
      <alignment/>
      <protection/>
    </xf>
    <xf numFmtId="38" fontId="4" fillId="0" borderId="14" xfId="49" applyFont="1" applyFill="1" applyBorder="1" applyAlignment="1" applyProtection="1">
      <alignment/>
      <protection/>
    </xf>
    <xf numFmtId="177" fontId="4" fillId="0" borderId="10" xfId="0" applyNumberFormat="1" applyFont="1" applyFill="1" applyBorder="1" applyAlignment="1" applyProtection="1">
      <alignment/>
      <protection/>
    </xf>
    <xf numFmtId="177" fontId="4" fillId="35" borderId="15" xfId="0" applyNumberFormat="1" applyFont="1" applyFill="1" applyBorder="1" applyAlignment="1" applyProtection="1">
      <alignment/>
      <protection/>
    </xf>
    <xf numFmtId="38" fontId="4" fillId="0" borderId="0" xfId="49" applyFont="1" applyFill="1" applyAlignment="1" applyProtection="1">
      <alignment/>
      <protection/>
    </xf>
    <xf numFmtId="38" fontId="4" fillId="33" borderId="11" xfId="49" applyFont="1" applyFill="1" applyBorder="1" applyAlignment="1" applyProtection="1">
      <alignment/>
      <protection/>
    </xf>
    <xf numFmtId="38" fontId="4" fillId="0" borderId="11" xfId="49" applyFont="1" applyFill="1" applyBorder="1" applyAlignment="1" applyProtection="1">
      <alignment/>
      <protection/>
    </xf>
    <xf numFmtId="177" fontId="4" fillId="0" borderId="11" xfId="0" applyNumberFormat="1" applyFont="1" applyFill="1" applyBorder="1" applyAlignment="1" applyProtection="1">
      <alignment/>
      <protection/>
    </xf>
    <xf numFmtId="177" fontId="4" fillId="35" borderId="16" xfId="0" applyNumberFormat="1" applyFont="1" applyFill="1" applyBorder="1" applyAlignment="1" applyProtection="1">
      <alignment/>
      <protection/>
    </xf>
    <xf numFmtId="38" fontId="4" fillId="33" borderId="17" xfId="49" applyFont="1" applyFill="1" applyBorder="1" applyAlignment="1" applyProtection="1">
      <alignment/>
      <protection/>
    </xf>
    <xf numFmtId="38" fontId="4" fillId="0" borderId="17" xfId="49" applyFont="1" applyFill="1" applyBorder="1" applyAlignment="1" applyProtection="1">
      <alignment/>
      <protection/>
    </xf>
    <xf numFmtId="177" fontId="4" fillId="35" borderId="18" xfId="0" applyNumberFormat="1" applyFont="1" applyFill="1" applyBorder="1" applyAlignment="1" applyProtection="1">
      <alignment/>
      <protection/>
    </xf>
    <xf numFmtId="177" fontId="4" fillId="34" borderId="10" xfId="0" applyNumberFormat="1" applyFont="1" applyFill="1" applyBorder="1" applyAlignment="1" applyProtection="1">
      <alignment/>
      <protection/>
    </xf>
    <xf numFmtId="177" fontId="4" fillId="34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/>
      <protection/>
    </xf>
    <xf numFmtId="177" fontId="4" fillId="34" borderId="11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38" fontId="4" fillId="34" borderId="10" xfId="49" applyFont="1" applyFill="1" applyBorder="1" applyAlignment="1" applyProtection="1">
      <alignment/>
      <protection/>
    </xf>
    <xf numFmtId="38" fontId="4" fillId="34" borderId="11" xfId="49" applyFont="1" applyFill="1" applyBorder="1" applyAlignment="1" applyProtection="1">
      <alignment/>
      <protection/>
    </xf>
    <xf numFmtId="38" fontId="4" fillId="34" borderId="12" xfId="49" applyFont="1" applyFill="1" applyBorder="1" applyAlignment="1" applyProtection="1">
      <alignment/>
      <protection/>
    </xf>
    <xf numFmtId="177" fontId="4" fillId="0" borderId="0" xfId="49" applyNumberFormat="1" applyFont="1" applyAlignment="1" applyProtection="1">
      <alignment/>
      <protection/>
    </xf>
    <xf numFmtId="177" fontId="4" fillId="0" borderId="14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77" fontId="4" fillId="0" borderId="17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38" fontId="4" fillId="33" borderId="10" xfId="49" applyFont="1" applyFill="1" applyBorder="1" applyAlignment="1" applyProtection="1">
      <alignment/>
      <protection/>
    </xf>
    <xf numFmtId="38" fontId="4" fillId="33" borderId="12" xfId="49" applyFont="1" applyFill="1" applyBorder="1" applyAlignment="1" applyProtection="1">
      <alignment/>
      <protection/>
    </xf>
    <xf numFmtId="38" fontId="4" fillId="34" borderId="19" xfId="49" applyFont="1" applyFill="1" applyBorder="1" applyAlignment="1" applyProtection="1">
      <alignment/>
      <protection/>
    </xf>
    <xf numFmtId="38" fontId="4" fillId="34" borderId="14" xfId="49" applyFont="1" applyFill="1" applyBorder="1" applyAlignment="1" applyProtection="1">
      <alignment/>
      <protection/>
    </xf>
    <xf numFmtId="38" fontId="4" fillId="0" borderId="0" xfId="49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/>
    </xf>
    <xf numFmtId="38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36" borderId="13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38" fontId="0" fillId="0" borderId="13" xfId="0" applyNumberFormat="1" applyFill="1" applyBorder="1" applyAlignment="1">
      <alignment/>
    </xf>
    <xf numFmtId="10" fontId="0" fillId="36" borderId="13" xfId="0" applyNumberFormat="1" applyFill="1" applyBorder="1" applyAlignment="1">
      <alignment/>
    </xf>
    <xf numFmtId="0" fontId="0" fillId="37" borderId="13" xfId="0" applyFill="1" applyBorder="1" applyAlignment="1">
      <alignment/>
    </xf>
    <xf numFmtId="10" fontId="0" fillId="37" borderId="13" xfId="0" applyNumberFormat="1" applyFill="1" applyBorder="1" applyAlignment="1">
      <alignment/>
    </xf>
    <xf numFmtId="10" fontId="0" fillId="33" borderId="13" xfId="0" applyNumberFormat="1" applyFill="1" applyBorder="1" applyAlignment="1">
      <alignment/>
    </xf>
    <xf numFmtId="0" fontId="5" fillId="0" borderId="0" xfId="0" applyFont="1" applyAlignment="1">
      <alignment/>
    </xf>
    <xf numFmtId="38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10" fontId="0" fillId="0" borderId="13" xfId="0" applyNumberFormat="1" applyFill="1" applyBorder="1" applyAlignment="1">
      <alignment/>
    </xf>
    <xf numFmtId="38" fontId="0" fillId="37" borderId="13" xfId="0" applyNumberFormat="1" applyFill="1" applyBorder="1" applyAlignment="1">
      <alignment/>
    </xf>
    <xf numFmtId="38" fontId="0" fillId="36" borderId="13" xfId="0" applyNumberFormat="1" applyFill="1" applyBorder="1" applyAlignment="1">
      <alignment/>
    </xf>
    <xf numFmtId="38" fontId="0" fillId="33" borderId="13" xfId="0" applyNumberFormat="1" applyFill="1" applyBorder="1" applyAlignment="1">
      <alignment/>
    </xf>
    <xf numFmtId="0" fontId="6" fillId="0" borderId="0" xfId="0" applyFont="1" applyAlignment="1">
      <alignment/>
    </xf>
    <xf numFmtId="177" fontId="4" fillId="38" borderId="10" xfId="0" applyNumberFormat="1" applyFont="1" applyFill="1" applyBorder="1" applyAlignment="1" applyProtection="1">
      <alignment/>
      <protection/>
    </xf>
    <xf numFmtId="177" fontId="4" fillId="38" borderId="11" xfId="0" applyNumberFormat="1" applyFont="1" applyFill="1" applyBorder="1" applyAlignment="1" applyProtection="1">
      <alignment/>
      <protection/>
    </xf>
    <xf numFmtId="177" fontId="4" fillId="38" borderId="12" xfId="0" applyNumberFormat="1" applyFont="1" applyFill="1" applyBorder="1" applyAlignment="1" applyProtection="1">
      <alignment/>
      <protection/>
    </xf>
    <xf numFmtId="182" fontId="4" fillId="0" borderId="20" xfId="62" applyNumberFormat="1" applyFill="1" applyBorder="1">
      <alignment/>
      <protection/>
    </xf>
    <xf numFmtId="189" fontId="4" fillId="0" borderId="10" xfId="51" applyNumberFormat="1" applyFont="1" applyFill="1" applyBorder="1" applyAlignment="1">
      <alignment/>
    </xf>
    <xf numFmtId="189" fontId="4" fillId="0" borderId="17" xfId="51" applyNumberFormat="1" applyFont="1" applyFill="1" applyBorder="1" applyAlignment="1">
      <alignment/>
    </xf>
    <xf numFmtId="189" fontId="4" fillId="0" borderId="20" xfId="51" applyNumberFormat="1" applyFont="1" applyFill="1" applyBorder="1" applyAlignment="1">
      <alignment/>
    </xf>
    <xf numFmtId="182" fontId="4" fillId="0" borderId="11" xfId="62" applyNumberFormat="1" applyFill="1" applyBorder="1">
      <alignment/>
      <protection/>
    </xf>
    <xf numFmtId="182" fontId="4" fillId="0" borderId="12" xfId="62" applyNumberFormat="1" applyFill="1" applyBorder="1">
      <alignment/>
      <protection/>
    </xf>
    <xf numFmtId="182" fontId="4" fillId="0" borderId="10" xfId="62" applyNumberFormat="1" applyFill="1" applyBorder="1">
      <alignment/>
      <protection/>
    </xf>
    <xf numFmtId="182" fontId="4" fillId="33" borderId="0" xfId="62" applyNumberFormat="1" applyFill="1" applyBorder="1">
      <alignment/>
      <protection/>
    </xf>
    <xf numFmtId="182" fontId="4" fillId="0" borderId="21" xfId="62" applyNumberFormat="1" applyFill="1" applyBorder="1" applyAlignment="1">
      <alignment/>
      <protection/>
    </xf>
    <xf numFmtId="182" fontId="4" fillId="0" borderId="0" xfId="62" applyNumberFormat="1" applyFill="1" applyBorder="1" applyAlignment="1">
      <alignment/>
      <protection/>
    </xf>
    <xf numFmtId="182" fontId="4" fillId="39" borderId="10" xfId="62" applyNumberFormat="1" applyFill="1" applyBorder="1" applyAlignment="1">
      <alignment/>
      <protection/>
    </xf>
    <xf numFmtId="182" fontId="4" fillId="39" borderId="11" xfId="62" applyNumberFormat="1" applyFill="1" applyBorder="1" applyAlignment="1">
      <alignment/>
      <protection/>
    </xf>
    <xf numFmtId="182" fontId="4" fillId="39" borderId="12" xfId="62" applyNumberFormat="1" applyFill="1" applyBorder="1" applyAlignment="1">
      <alignment/>
      <protection/>
    </xf>
    <xf numFmtId="38" fontId="4" fillId="39" borderId="10" xfId="49" applyFont="1" applyFill="1" applyBorder="1" applyAlignment="1" applyProtection="1">
      <alignment horizontal="center"/>
      <protection/>
    </xf>
    <xf numFmtId="38" fontId="4" fillId="39" borderId="11" xfId="49" applyFont="1" applyFill="1" applyBorder="1" applyAlignment="1" applyProtection="1">
      <alignment horizontal="center"/>
      <protection/>
    </xf>
    <xf numFmtId="38" fontId="4" fillId="39" borderId="12" xfId="49" applyFont="1" applyFill="1" applyBorder="1" applyAlignment="1" applyProtection="1">
      <alignment horizontal="center"/>
      <protection/>
    </xf>
    <xf numFmtId="38" fontId="4" fillId="39" borderId="14" xfId="49" applyFont="1" applyFill="1" applyBorder="1" applyAlignment="1" applyProtection="1">
      <alignment/>
      <protection/>
    </xf>
    <xf numFmtId="38" fontId="4" fillId="39" borderId="11" xfId="49" applyFont="1" applyFill="1" applyBorder="1" applyAlignment="1" applyProtection="1">
      <alignment/>
      <protection/>
    </xf>
    <xf numFmtId="38" fontId="4" fillId="39" borderId="17" xfId="49" applyFont="1" applyFill="1" applyBorder="1" applyAlignment="1" applyProtection="1">
      <alignment/>
      <protection/>
    </xf>
    <xf numFmtId="177" fontId="4" fillId="39" borderId="10" xfId="0" applyNumberFormat="1" applyFont="1" applyFill="1" applyBorder="1" applyAlignment="1" applyProtection="1">
      <alignment/>
      <protection/>
    </xf>
    <xf numFmtId="177" fontId="4" fillId="39" borderId="11" xfId="0" applyNumberFormat="1" applyFont="1" applyFill="1" applyBorder="1" applyAlignment="1" applyProtection="1">
      <alignment/>
      <protection/>
    </xf>
    <xf numFmtId="177" fontId="4" fillId="39" borderId="12" xfId="0" applyNumberFormat="1" applyFont="1" applyFill="1" applyBorder="1" applyAlignment="1" applyProtection="1">
      <alignment/>
      <protection/>
    </xf>
    <xf numFmtId="177" fontId="4" fillId="39" borderId="10" xfId="0" applyNumberFormat="1" applyFont="1" applyFill="1" applyBorder="1" applyAlignment="1" applyProtection="1">
      <alignment/>
      <protection/>
    </xf>
    <xf numFmtId="177" fontId="4" fillId="39" borderId="11" xfId="0" applyNumberFormat="1" applyFont="1" applyFill="1" applyBorder="1" applyAlignment="1" applyProtection="1">
      <alignment/>
      <protection/>
    </xf>
    <xf numFmtId="177" fontId="4" fillId="39" borderId="12" xfId="0" applyNumberFormat="1" applyFont="1" applyFill="1" applyBorder="1" applyAlignment="1" applyProtection="1">
      <alignment/>
      <protection/>
    </xf>
    <xf numFmtId="0" fontId="4" fillId="40" borderId="10" xfId="0" applyFont="1" applyFill="1" applyBorder="1" applyAlignment="1" applyProtection="1">
      <alignment horizontal="center"/>
      <protection/>
    </xf>
    <xf numFmtId="182" fontId="4" fillId="40" borderId="10" xfId="62" applyNumberFormat="1" applyFill="1" applyBorder="1" applyAlignment="1">
      <alignment/>
      <protection/>
    </xf>
    <xf numFmtId="38" fontId="4" fillId="40" borderId="10" xfId="49" applyFont="1" applyFill="1" applyBorder="1" applyAlignment="1" applyProtection="1">
      <alignment/>
      <protection/>
    </xf>
    <xf numFmtId="177" fontId="4" fillId="40" borderId="10" xfId="0" applyNumberFormat="1" applyFont="1" applyFill="1" applyBorder="1" applyAlignment="1" applyProtection="1">
      <alignment/>
      <protection/>
    </xf>
    <xf numFmtId="0" fontId="4" fillId="40" borderId="11" xfId="0" applyFont="1" applyFill="1" applyBorder="1" applyAlignment="1" applyProtection="1">
      <alignment horizontal="center"/>
      <protection/>
    </xf>
    <xf numFmtId="182" fontId="4" fillId="40" borderId="11" xfId="62" applyNumberFormat="1" applyFill="1" applyBorder="1" applyAlignment="1">
      <alignment/>
      <protection/>
    </xf>
    <xf numFmtId="38" fontId="4" fillId="40" borderId="11" xfId="49" applyFont="1" applyFill="1" applyBorder="1" applyAlignment="1" applyProtection="1">
      <alignment/>
      <protection/>
    </xf>
    <xf numFmtId="177" fontId="4" fillId="40" borderId="11" xfId="0" applyNumberFormat="1" applyFont="1" applyFill="1" applyBorder="1" applyAlignment="1" applyProtection="1">
      <alignment/>
      <protection/>
    </xf>
    <xf numFmtId="0" fontId="4" fillId="40" borderId="12" xfId="0" applyFont="1" applyFill="1" applyBorder="1" applyAlignment="1" applyProtection="1">
      <alignment horizontal="center"/>
      <protection/>
    </xf>
    <xf numFmtId="182" fontId="4" fillId="40" borderId="12" xfId="62" applyNumberFormat="1" applyFill="1" applyBorder="1" applyAlignment="1">
      <alignment/>
      <protection/>
    </xf>
    <xf numFmtId="38" fontId="4" fillId="40" borderId="12" xfId="49" applyFont="1" applyFill="1" applyBorder="1" applyAlignment="1" applyProtection="1">
      <alignment/>
      <protection/>
    </xf>
    <xf numFmtId="177" fontId="4" fillId="40" borderId="12" xfId="0" applyNumberFormat="1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 horizontal="center" shrinkToFit="1"/>
      <protection/>
    </xf>
    <xf numFmtId="0" fontId="4" fillId="0" borderId="14" xfId="0" applyFont="1" applyFill="1" applyBorder="1" applyAlignment="1" applyProtection="1">
      <alignment shrinkToFit="1"/>
      <protection/>
    </xf>
    <xf numFmtId="56" fontId="4" fillId="0" borderId="14" xfId="0" applyNumberFormat="1" applyFont="1" applyFill="1" applyBorder="1" applyAlignment="1" applyProtection="1">
      <alignment shrinkToFit="1"/>
      <protection/>
    </xf>
    <xf numFmtId="38" fontId="4" fillId="0" borderId="14" xfId="49" applyFont="1" applyFill="1" applyBorder="1" applyAlignment="1" applyProtection="1">
      <alignment horizontal="center" shrinkToFit="1"/>
      <protection/>
    </xf>
    <xf numFmtId="38" fontId="4" fillId="40" borderId="14" xfId="49" applyFont="1" applyFill="1" applyBorder="1" applyAlignment="1" applyProtection="1">
      <alignment/>
      <protection/>
    </xf>
    <xf numFmtId="38" fontId="4" fillId="40" borderId="10" xfId="49" applyFont="1" applyFill="1" applyBorder="1" applyAlignment="1" applyProtection="1">
      <alignment shrinkToFit="1"/>
      <protection/>
    </xf>
    <xf numFmtId="38" fontId="4" fillId="40" borderId="11" xfId="49" applyFont="1" applyFill="1" applyBorder="1" applyAlignment="1" applyProtection="1">
      <alignment shrinkToFit="1"/>
      <protection/>
    </xf>
    <xf numFmtId="38" fontId="4" fillId="40" borderId="20" xfId="49" applyFont="1" applyFill="1" applyBorder="1" applyAlignment="1" applyProtection="1">
      <alignment/>
      <protection/>
    </xf>
    <xf numFmtId="38" fontId="4" fillId="40" borderId="12" xfId="49" applyFont="1" applyFill="1" applyBorder="1" applyAlignment="1" applyProtection="1">
      <alignment shrinkToFit="1"/>
      <protection/>
    </xf>
    <xf numFmtId="0" fontId="4" fillId="41" borderId="10" xfId="0" applyFont="1" applyFill="1" applyBorder="1" applyAlignment="1" applyProtection="1">
      <alignment horizontal="center"/>
      <protection/>
    </xf>
    <xf numFmtId="182" fontId="4" fillId="41" borderId="10" xfId="62" applyNumberFormat="1" applyFill="1" applyBorder="1">
      <alignment/>
      <protection/>
    </xf>
    <xf numFmtId="38" fontId="4" fillId="41" borderId="10" xfId="49" applyFont="1" applyFill="1" applyBorder="1" applyAlignment="1" applyProtection="1">
      <alignment shrinkToFit="1"/>
      <protection/>
    </xf>
    <xf numFmtId="0" fontId="4" fillId="41" borderId="11" xfId="0" applyFont="1" applyFill="1" applyBorder="1" applyAlignment="1" applyProtection="1">
      <alignment horizontal="center"/>
      <protection/>
    </xf>
    <xf numFmtId="182" fontId="4" fillId="41" borderId="11" xfId="62" applyNumberFormat="1" applyFill="1" applyBorder="1">
      <alignment/>
      <protection/>
    </xf>
    <xf numFmtId="38" fontId="4" fillId="41" borderId="11" xfId="49" applyFont="1" applyFill="1" applyBorder="1" applyAlignment="1" applyProtection="1">
      <alignment shrinkToFit="1"/>
      <protection/>
    </xf>
    <xf numFmtId="0" fontId="4" fillId="41" borderId="12" xfId="0" applyFont="1" applyFill="1" applyBorder="1" applyAlignment="1" applyProtection="1">
      <alignment horizontal="center"/>
      <protection/>
    </xf>
    <xf numFmtId="182" fontId="4" fillId="41" borderId="12" xfId="62" applyNumberFormat="1" applyFill="1" applyBorder="1">
      <alignment/>
      <protection/>
    </xf>
    <xf numFmtId="0" fontId="4" fillId="41" borderId="10" xfId="62" applyNumberFormat="1" applyFill="1" applyBorder="1">
      <alignment/>
      <protection/>
    </xf>
    <xf numFmtId="0" fontId="4" fillId="41" borderId="11" xfId="62" applyNumberFormat="1" applyFill="1" applyBorder="1">
      <alignment/>
      <protection/>
    </xf>
    <xf numFmtId="0" fontId="4" fillId="41" borderId="12" xfId="62" applyNumberFormat="1" applyFill="1" applyBorder="1">
      <alignment/>
      <protection/>
    </xf>
    <xf numFmtId="38" fontId="4" fillId="39" borderId="13" xfId="49" applyFont="1" applyFill="1" applyBorder="1" applyAlignment="1" applyProtection="1">
      <alignment horizontal="center" shrinkToFit="1"/>
      <protection/>
    </xf>
    <xf numFmtId="0" fontId="4" fillId="41" borderId="13" xfId="0" applyFont="1" applyFill="1" applyBorder="1" applyAlignment="1" applyProtection="1">
      <alignment horizontal="center"/>
      <protection/>
    </xf>
    <xf numFmtId="182" fontId="4" fillId="41" borderId="10" xfId="72" applyNumberFormat="1" applyFill="1" applyBorder="1">
      <alignment/>
      <protection/>
    </xf>
    <xf numFmtId="182" fontId="4" fillId="41" borderId="11" xfId="72" applyNumberFormat="1" applyFill="1" applyBorder="1">
      <alignment/>
      <protection/>
    </xf>
    <xf numFmtId="182" fontId="4" fillId="41" borderId="12" xfId="72" applyNumberFormat="1" applyFill="1" applyBorder="1">
      <alignment/>
      <protection/>
    </xf>
    <xf numFmtId="182" fontId="4" fillId="41" borderId="17" xfId="72" applyNumberFormat="1" applyFill="1" applyBorder="1">
      <alignment/>
      <protection/>
    </xf>
    <xf numFmtId="38" fontId="4" fillId="41" borderId="14" xfId="49" applyFont="1" applyFill="1" applyBorder="1" applyAlignment="1" applyProtection="1">
      <alignment/>
      <protection/>
    </xf>
    <xf numFmtId="38" fontId="4" fillId="41" borderId="11" xfId="49" applyFont="1" applyFill="1" applyBorder="1" applyAlignment="1" applyProtection="1">
      <alignment/>
      <protection/>
    </xf>
    <xf numFmtId="38" fontId="4" fillId="41" borderId="17" xfId="49" applyFont="1" applyFill="1" applyBorder="1" applyAlignment="1" applyProtection="1">
      <alignment/>
      <protection/>
    </xf>
    <xf numFmtId="38" fontId="4" fillId="39" borderId="10" xfId="49" applyFont="1" applyFill="1" applyBorder="1" applyAlignment="1" applyProtection="1">
      <alignment/>
      <protection/>
    </xf>
    <xf numFmtId="38" fontId="4" fillId="39" borderId="12" xfId="49" applyFont="1" applyFill="1" applyBorder="1" applyAlignment="1" applyProtection="1">
      <alignment/>
      <protection/>
    </xf>
    <xf numFmtId="182" fontId="4" fillId="0" borderId="10" xfId="62" applyNumberFormat="1" applyFill="1" applyBorder="1" applyAlignment="1">
      <alignment/>
      <protection/>
    </xf>
    <xf numFmtId="182" fontId="4" fillId="0" borderId="11" xfId="62" applyNumberFormat="1" applyFill="1" applyBorder="1" applyAlignment="1">
      <alignment/>
      <protection/>
    </xf>
    <xf numFmtId="182" fontId="4" fillId="0" borderId="12" xfId="62" applyNumberFormat="1" applyFill="1" applyBorder="1" applyAlignment="1">
      <alignment/>
      <protection/>
    </xf>
    <xf numFmtId="182" fontId="4" fillId="0" borderId="17" xfId="62" applyNumberFormat="1" applyFill="1" applyBorder="1">
      <alignment/>
      <protection/>
    </xf>
    <xf numFmtId="182" fontId="4" fillId="39" borderId="10" xfId="62" applyNumberFormat="1" applyFill="1" applyBorder="1">
      <alignment/>
      <protection/>
    </xf>
    <xf numFmtId="182" fontId="4" fillId="39" borderId="11" xfId="62" applyNumberFormat="1" applyFill="1" applyBorder="1">
      <alignment/>
      <protection/>
    </xf>
    <xf numFmtId="182" fontId="4" fillId="39" borderId="12" xfId="62" applyNumberFormat="1" applyFill="1" applyBorder="1">
      <alignment/>
      <protection/>
    </xf>
    <xf numFmtId="0" fontId="4" fillId="40" borderId="13" xfId="0" applyFont="1" applyFill="1" applyBorder="1" applyAlignment="1" applyProtection="1">
      <alignment horizontal="center" vertical="center" wrapText="1"/>
      <protection/>
    </xf>
    <xf numFmtId="0" fontId="4" fillId="40" borderId="13" xfId="0" applyFont="1" applyFill="1" applyBorder="1" applyAlignment="1" applyProtection="1">
      <alignment horizontal="center" vertical="center"/>
      <protection/>
    </xf>
    <xf numFmtId="0" fontId="4" fillId="41" borderId="13" xfId="0" applyFont="1" applyFill="1" applyBorder="1" applyAlignment="1" applyProtection="1">
      <alignment horizontal="center" vertical="center" shrinkToFit="1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38" fontId="4" fillId="0" borderId="13" xfId="49" applyFont="1" applyFill="1" applyBorder="1" applyAlignment="1" applyProtection="1">
      <alignment horizontal="center"/>
      <protection/>
    </xf>
    <xf numFmtId="38" fontId="4" fillId="0" borderId="14" xfId="49" applyFont="1" applyFill="1" applyBorder="1" applyAlignment="1" applyProtection="1">
      <alignment horizontal="center" vertical="center" wrapText="1"/>
      <protection/>
    </xf>
    <xf numFmtId="38" fontId="4" fillId="0" borderId="22" xfId="49" applyFont="1" applyFill="1" applyBorder="1" applyAlignment="1" applyProtection="1">
      <alignment horizontal="center" vertical="center" wrapText="1"/>
      <protection/>
    </xf>
    <xf numFmtId="38" fontId="4" fillId="0" borderId="20" xfId="49" applyFont="1" applyFill="1" applyBorder="1" applyAlignment="1" applyProtection="1">
      <alignment horizontal="center" vertical="center" wrapText="1"/>
      <protection/>
    </xf>
    <xf numFmtId="38" fontId="4" fillId="33" borderId="13" xfId="49" applyFont="1" applyFill="1" applyBorder="1" applyAlignment="1" applyProtection="1">
      <alignment horizontal="center" vertical="center" wrapText="1"/>
      <protection/>
    </xf>
    <xf numFmtId="38" fontId="4" fillId="33" borderId="13" xfId="49" applyFont="1" applyFill="1" applyBorder="1" applyAlignment="1" applyProtection="1">
      <alignment horizontal="center" vertical="center"/>
      <protection/>
    </xf>
    <xf numFmtId="38" fontId="4" fillId="39" borderId="13" xfId="49" applyFont="1" applyFill="1" applyBorder="1" applyAlignment="1" applyProtection="1">
      <alignment horizontal="center" vertical="center" wrapText="1"/>
      <protection/>
    </xf>
    <xf numFmtId="38" fontId="4" fillId="39" borderId="13" xfId="49" applyFont="1" applyFill="1" applyBorder="1" applyAlignment="1" applyProtection="1">
      <alignment horizontal="center" vertical="center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_各歳集計表" xfId="64"/>
    <cellStyle name="標準 3" xfId="65"/>
    <cellStyle name="標準 3 2" xfId="66"/>
    <cellStyle name="標準 3 3" xfId="67"/>
    <cellStyle name="標準 4" xfId="68"/>
    <cellStyle name="標準 4 2" xfId="69"/>
    <cellStyle name="標準 5" xfId="70"/>
    <cellStyle name="標準 6" xfId="71"/>
    <cellStyle name="標準_地区別10歳毎" xfId="72"/>
    <cellStyle name="Followed Hyperlink" xfId="73"/>
    <cellStyle name="良い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'地域毎人口ピラミッド（人数）①'!$L$4:$L$24</c:f>
              <c:numCache/>
            </c:numRef>
          </c:val>
        </c:ser>
        <c:gapWidth val="5"/>
        <c:axId val="63952178"/>
        <c:axId val="38698691"/>
      </c:barChart>
      <c:catAx>
        <c:axId val="6395217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698691"/>
        <c:crosses val="autoZero"/>
        <c:auto val="1"/>
        <c:lblOffset val="100"/>
        <c:tickLblSkip val="1"/>
        <c:noMultiLvlLbl val="0"/>
      </c:catAx>
      <c:valAx>
        <c:axId val="38698691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952178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'地域毎人口ピラミッド（人数）①'!$N$124:$N$144</c:f>
              <c:numCache/>
            </c:numRef>
          </c:val>
        </c:ser>
        <c:gapWidth val="5"/>
        <c:axId val="5632684"/>
        <c:axId val="50694157"/>
      </c:barChart>
      <c:catAx>
        <c:axId val="563268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694157"/>
        <c:crosses val="autoZero"/>
        <c:auto val="1"/>
        <c:lblOffset val="100"/>
        <c:tickLblSkip val="1"/>
        <c:noMultiLvlLbl val="0"/>
      </c:catAx>
      <c:valAx>
        <c:axId val="50694157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32684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'地域毎人口ピラミッド（人数）①'!$L$154:$L$174</c:f>
              <c:numCache/>
            </c:numRef>
          </c:val>
        </c:ser>
        <c:gapWidth val="5"/>
        <c:axId val="53594230"/>
        <c:axId val="12586023"/>
      </c:barChart>
      <c:catAx>
        <c:axId val="5359423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586023"/>
        <c:crosses val="autoZero"/>
        <c:auto val="1"/>
        <c:lblOffset val="100"/>
        <c:tickLblSkip val="1"/>
        <c:noMultiLvlLbl val="0"/>
      </c:catAx>
      <c:valAx>
        <c:axId val="12586023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59423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'地域毎人口ピラミッド（人数）①'!$L$184:$L$204</c:f>
              <c:numCache/>
            </c:numRef>
          </c:cat>
          <c:val>
            <c:numRef>
              <c:f>'地域毎人口ピラミッド（人数）①'!$L$184:$L$204</c:f>
              <c:numCache/>
            </c:numRef>
          </c:val>
        </c:ser>
        <c:gapWidth val="5"/>
        <c:axId val="46165344"/>
        <c:axId val="12834913"/>
      </c:barChart>
      <c:catAx>
        <c:axId val="4616534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834913"/>
        <c:crosses val="autoZero"/>
        <c:auto val="1"/>
        <c:lblOffset val="100"/>
        <c:tickLblSkip val="1"/>
        <c:noMultiLvlLbl val="0"/>
      </c:catAx>
      <c:valAx>
        <c:axId val="12834913"/>
        <c:scaling>
          <c:orientation val="maxMin"/>
          <c:max val="6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165344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'地域毎人口ピラミッド（人数）①'!$K$184:$K$204</c:f>
              <c:strCache/>
            </c:strRef>
          </c:cat>
          <c:val>
            <c:numRef>
              <c:f>'地域毎人口ピラミッド（人数）①'!$N$184:$N$204</c:f>
              <c:numCache/>
            </c:numRef>
          </c:val>
        </c:ser>
        <c:gapWidth val="5"/>
        <c:axId val="48405354"/>
        <c:axId val="32995003"/>
      </c:barChart>
      <c:catAx>
        <c:axId val="4840535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995003"/>
        <c:crosses val="autoZero"/>
        <c:auto val="1"/>
        <c:lblOffset val="100"/>
        <c:tickLblSkip val="1"/>
        <c:noMultiLvlLbl val="0"/>
      </c:catAx>
      <c:valAx>
        <c:axId val="32995003"/>
        <c:scaling>
          <c:orientation val="minMax"/>
          <c:max val="6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405354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'地域毎人口ピラミッド（人数）①'!$N$154:$N$174</c:f>
              <c:numCache/>
            </c:numRef>
          </c:val>
        </c:ser>
        <c:gapWidth val="5"/>
        <c:axId val="28519572"/>
        <c:axId val="55349557"/>
      </c:barChart>
      <c:catAx>
        <c:axId val="2851957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349557"/>
        <c:crosses val="autoZero"/>
        <c:auto val="1"/>
        <c:lblOffset val="100"/>
        <c:tickLblSkip val="1"/>
        <c:noMultiLvlLbl val="0"/>
      </c:catAx>
      <c:valAx>
        <c:axId val="55349557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51957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0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'地域毎人口ピラミッド（構成比）②'!$M$4:$M$24</c:f>
              <c:numCache/>
            </c:numRef>
          </c:val>
        </c:ser>
        <c:gapWidth val="5"/>
        <c:axId val="28383966"/>
        <c:axId val="54129103"/>
      </c:barChart>
      <c:catAx>
        <c:axId val="2838396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129103"/>
        <c:crosses val="autoZero"/>
        <c:auto val="1"/>
        <c:lblOffset val="100"/>
        <c:tickLblSkip val="1"/>
        <c:noMultiLvlLbl val="0"/>
      </c:catAx>
      <c:valAx>
        <c:axId val="54129103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3839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75"/>
          <c:w val="0.996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'地域毎人口ピラミッド（構成比）②'!$O$4:$O$24</c:f>
              <c:numCache/>
            </c:numRef>
          </c:val>
        </c:ser>
        <c:gapWidth val="5"/>
        <c:axId val="17399880"/>
        <c:axId val="22381193"/>
      </c:barChart>
      <c:catAx>
        <c:axId val="1739988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381193"/>
        <c:crosses val="autoZero"/>
        <c:auto val="1"/>
        <c:lblOffset val="100"/>
        <c:tickLblSkip val="1"/>
        <c:noMultiLvlLbl val="0"/>
      </c:catAx>
      <c:valAx>
        <c:axId val="22381193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3998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'地域毎人口ピラミッド（構成比）②'!$M$34:$M$54</c:f>
              <c:numCache/>
            </c:numRef>
          </c:val>
        </c:ser>
        <c:gapWidth val="5"/>
        <c:axId val="104146"/>
        <c:axId val="937315"/>
      </c:barChart>
      <c:catAx>
        <c:axId val="10414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37315"/>
        <c:crosses val="autoZero"/>
        <c:auto val="1"/>
        <c:lblOffset val="100"/>
        <c:tickLblSkip val="1"/>
        <c:noMultiLvlLbl val="0"/>
      </c:catAx>
      <c:valAx>
        <c:axId val="937315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4146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'地域毎人口ピラミッド（構成比）②'!$M$64:$M$84</c:f>
              <c:numCache/>
            </c:numRef>
          </c:val>
        </c:ser>
        <c:gapWidth val="5"/>
        <c:axId val="8435836"/>
        <c:axId val="8813661"/>
      </c:barChart>
      <c:catAx>
        <c:axId val="843583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813661"/>
        <c:crosses val="autoZero"/>
        <c:auto val="1"/>
        <c:lblOffset val="100"/>
        <c:tickLblSkip val="1"/>
        <c:noMultiLvlLbl val="0"/>
      </c:catAx>
      <c:valAx>
        <c:axId val="8813661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435836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'地域毎人口ピラミッド（構成比）②'!$O$64:$O$84</c:f>
              <c:numCache/>
            </c:numRef>
          </c:val>
        </c:ser>
        <c:gapWidth val="5"/>
        <c:axId val="12214086"/>
        <c:axId val="42817911"/>
      </c:barChart>
      <c:catAx>
        <c:axId val="1221408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817911"/>
        <c:crosses val="autoZero"/>
        <c:auto val="1"/>
        <c:lblOffset val="100"/>
        <c:tickLblSkip val="1"/>
        <c:noMultiLvlLbl val="0"/>
      </c:catAx>
      <c:valAx>
        <c:axId val="42817911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2140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"/>
          <c:w val="0.996"/>
          <c:h val="0.925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'地域毎人口ピラミッド（人数）①'!$N$4:$N$24</c:f>
              <c:numCache/>
            </c:numRef>
          </c:val>
        </c:ser>
        <c:gapWidth val="5"/>
        <c:axId val="12743900"/>
        <c:axId val="47586237"/>
      </c:barChart>
      <c:catAx>
        <c:axId val="1274390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586237"/>
        <c:crosses val="autoZero"/>
        <c:auto val="1"/>
        <c:lblOffset val="100"/>
        <c:tickLblSkip val="1"/>
        <c:noMultiLvlLbl val="0"/>
      </c:catAx>
      <c:valAx>
        <c:axId val="47586237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743900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'地域毎人口ピラミッド（構成比）②'!$O$34:$O$54</c:f>
              <c:numCache/>
            </c:numRef>
          </c:val>
        </c:ser>
        <c:gapWidth val="5"/>
        <c:axId val="49816880"/>
        <c:axId val="45698737"/>
      </c:barChart>
      <c:catAx>
        <c:axId val="4981688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698737"/>
        <c:crosses val="autoZero"/>
        <c:auto val="1"/>
        <c:lblOffset val="100"/>
        <c:tickLblSkip val="1"/>
        <c:noMultiLvlLbl val="0"/>
      </c:catAx>
      <c:valAx>
        <c:axId val="45698737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8168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'地域毎人口ピラミッド（構成比）②'!$M$94:$M$114</c:f>
              <c:numCache/>
            </c:numRef>
          </c:val>
        </c:ser>
        <c:gapWidth val="5"/>
        <c:axId val="8635450"/>
        <c:axId val="10610187"/>
      </c:barChart>
      <c:catAx>
        <c:axId val="863545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610187"/>
        <c:crosses val="autoZero"/>
        <c:auto val="1"/>
        <c:lblOffset val="100"/>
        <c:tickLblSkip val="1"/>
        <c:noMultiLvlLbl val="0"/>
      </c:catAx>
      <c:valAx>
        <c:axId val="10610187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6354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1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'地域毎人口ピラミッド（構成比）②'!$O$94:$O$114</c:f>
              <c:numCache/>
            </c:numRef>
          </c:val>
        </c:ser>
        <c:gapWidth val="5"/>
        <c:axId val="28382820"/>
        <c:axId val="54118789"/>
      </c:barChart>
      <c:catAx>
        <c:axId val="2838282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118789"/>
        <c:crosses val="autoZero"/>
        <c:auto val="1"/>
        <c:lblOffset val="100"/>
        <c:tickLblSkip val="1"/>
        <c:noMultiLvlLbl val="0"/>
      </c:catAx>
      <c:valAx>
        <c:axId val="54118789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3828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2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'地域毎人口ピラミッド（構成比）②'!$M$124:$M$144</c:f>
              <c:numCache/>
            </c:numRef>
          </c:val>
        </c:ser>
        <c:gapWidth val="5"/>
        <c:axId val="17307054"/>
        <c:axId val="21545759"/>
      </c:barChart>
      <c:catAx>
        <c:axId val="1730705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545759"/>
        <c:crosses val="autoZero"/>
        <c:auto val="1"/>
        <c:lblOffset val="100"/>
        <c:tickLblSkip val="1"/>
        <c:noMultiLvlLbl val="0"/>
      </c:catAx>
      <c:valAx>
        <c:axId val="21545759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3070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'地域毎人口ピラミッド（構成比）②'!$O$124:$O$144</c:f>
              <c:numCache/>
            </c:numRef>
          </c:val>
        </c:ser>
        <c:gapWidth val="5"/>
        <c:axId val="59694104"/>
        <c:axId val="376025"/>
      </c:barChart>
      <c:catAx>
        <c:axId val="5969410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6025"/>
        <c:crosses val="autoZero"/>
        <c:auto val="1"/>
        <c:lblOffset val="100"/>
        <c:tickLblSkip val="1"/>
        <c:noMultiLvlLbl val="0"/>
      </c:catAx>
      <c:valAx>
        <c:axId val="376025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6941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'地域毎人口ピラミッド（構成比）②'!$M$154:$M$174</c:f>
              <c:numCache/>
            </c:numRef>
          </c:val>
        </c:ser>
        <c:gapWidth val="5"/>
        <c:axId val="3384226"/>
        <c:axId val="30458035"/>
      </c:barChart>
      <c:catAx>
        <c:axId val="338422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458035"/>
        <c:crosses val="autoZero"/>
        <c:auto val="1"/>
        <c:lblOffset val="100"/>
        <c:tickLblSkip val="1"/>
        <c:noMultiLvlLbl val="0"/>
      </c:catAx>
      <c:valAx>
        <c:axId val="30458035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842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'地域毎人口ピラミッド（構成比）②'!$M$184:$M$204</c:f>
              <c:numCache/>
            </c:numRef>
          </c:val>
        </c:ser>
        <c:gapWidth val="5"/>
        <c:axId val="5686860"/>
        <c:axId val="51181741"/>
      </c:barChart>
      <c:catAx>
        <c:axId val="568686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181741"/>
        <c:crosses val="autoZero"/>
        <c:auto val="1"/>
        <c:lblOffset val="100"/>
        <c:tickLblSkip val="1"/>
        <c:noMultiLvlLbl val="0"/>
      </c:catAx>
      <c:valAx>
        <c:axId val="51181741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868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'地域毎人口ピラミッド（構成比）②'!$O$184:$O$204</c:f>
              <c:numCache/>
            </c:numRef>
          </c:val>
        </c:ser>
        <c:gapWidth val="5"/>
        <c:axId val="57982486"/>
        <c:axId val="52080327"/>
      </c:barChart>
      <c:catAx>
        <c:axId val="5798248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080327"/>
        <c:crosses val="autoZero"/>
        <c:auto val="1"/>
        <c:lblOffset val="100"/>
        <c:tickLblSkip val="1"/>
        <c:noMultiLvlLbl val="0"/>
      </c:catAx>
      <c:valAx>
        <c:axId val="52080327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9824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'地域毎人口ピラミッド（構成比）②'!$O$154:$O$174</c:f>
              <c:numCache/>
            </c:numRef>
          </c:val>
        </c:ser>
        <c:gapWidth val="5"/>
        <c:axId val="66069760"/>
        <c:axId val="57756929"/>
      </c:barChart>
      <c:catAx>
        <c:axId val="6606976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756929"/>
        <c:crosses val="autoZero"/>
        <c:auto val="1"/>
        <c:lblOffset val="100"/>
        <c:tickLblSkip val="1"/>
        <c:noMultiLvlLbl val="0"/>
      </c:catAx>
      <c:valAx>
        <c:axId val="57756929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0697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ptCount val="21"/>
                <c:pt idx="0">
                  <c:v>8</c:v>
                </c:pt>
                <c:pt idx="1">
                  <c:v>44</c:v>
                </c:pt>
                <c:pt idx="2">
                  <c:v>254</c:v>
                </c:pt>
                <c:pt idx="3">
                  <c:v>757</c:v>
                </c:pt>
                <c:pt idx="4">
                  <c:v>1445</c:v>
                </c:pt>
                <c:pt idx="5">
                  <c:v>1977</c:v>
                </c:pt>
                <c:pt idx="6">
                  <c:v>2300</c:v>
                </c:pt>
                <c:pt idx="7">
                  <c:v>3215</c:v>
                </c:pt>
                <c:pt idx="8">
                  <c:v>3264</c:v>
                </c:pt>
                <c:pt idx="9">
                  <c:v>2881</c:v>
                </c:pt>
                <c:pt idx="10">
                  <c:v>2795</c:v>
                </c:pt>
                <c:pt idx="11">
                  <c:v>2928</c:v>
                </c:pt>
                <c:pt idx="12">
                  <c:v>3332</c:v>
                </c:pt>
                <c:pt idx="13">
                  <c:v>2979</c:v>
                </c:pt>
                <c:pt idx="14">
                  <c:v>2565</c:v>
                </c:pt>
                <c:pt idx="15">
                  <c:v>2146</c:v>
                </c:pt>
                <c:pt idx="16">
                  <c:v>2000</c:v>
                </c:pt>
                <c:pt idx="17">
                  <c:v>2584</c:v>
                </c:pt>
                <c:pt idx="18">
                  <c:v>2434</c:v>
                </c:pt>
                <c:pt idx="19">
                  <c:v>2360</c:v>
                </c:pt>
                <c:pt idx="20">
                  <c:v>2239</c:v>
                </c:pt>
              </c:numCache>
            </c:numRef>
          </c:val>
        </c:ser>
        <c:gapWidth val="5"/>
        <c:axId val="50050314"/>
        <c:axId val="47799643"/>
      </c:barChart>
      <c:catAx>
        <c:axId val="5005031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799643"/>
        <c:crosses val="autoZero"/>
        <c:auto val="1"/>
        <c:lblOffset val="100"/>
        <c:tickLblSkip val="1"/>
        <c:noMultiLvlLbl val="0"/>
      </c:catAx>
      <c:valAx>
        <c:axId val="47799643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050314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'地域毎人口ピラミッド（人数）①'!$L$34:$L$54</c:f>
              <c:numCache/>
            </c:numRef>
          </c:val>
        </c:ser>
        <c:gapWidth val="5"/>
        <c:axId val="25622950"/>
        <c:axId val="29279959"/>
      </c:barChart>
      <c:catAx>
        <c:axId val="2562295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279959"/>
        <c:crosses val="autoZero"/>
        <c:auto val="1"/>
        <c:lblOffset val="100"/>
        <c:tickLblSkip val="1"/>
        <c:noMultiLvlLbl val="0"/>
      </c:catAx>
      <c:valAx>
        <c:axId val="29279959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622950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5"/>
          <c:y val="0"/>
          <c:w val="0.9975"/>
          <c:h val="0.937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ptCount val="21"/>
                <c:pt idx="0">
                  <c:v>44</c:v>
                </c:pt>
                <c:pt idx="1">
                  <c:v>260</c:v>
                </c:pt>
                <c:pt idx="2">
                  <c:v>805</c:v>
                </c:pt>
                <c:pt idx="3">
                  <c:v>1563</c:v>
                </c:pt>
                <c:pt idx="4">
                  <c:v>2263</c:v>
                </c:pt>
                <c:pt idx="5">
                  <c:v>2548</c:v>
                </c:pt>
                <c:pt idx="6">
                  <c:v>2817</c:v>
                </c:pt>
                <c:pt idx="7">
                  <c:v>3611</c:v>
                </c:pt>
                <c:pt idx="8">
                  <c:v>3445</c:v>
                </c:pt>
                <c:pt idx="9">
                  <c:v>3141</c:v>
                </c:pt>
                <c:pt idx="10">
                  <c:v>3224</c:v>
                </c:pt>
                <c:pt idx="11">
                  <c:v>3180</c:v>
                </c:pt>
                <c:pt idx="12">
                  <c:v>3505</c:v>
                </c:pt>
                <c:pt idx="13">
                  <c:v>3057</c:v>
                </c:pt>
                <c:pt idx="14">
                  <c:v>2665</c:v>
                </c:pt>
                <c:pt idx="15">
                  <c:v>2203</c:v>
                </c:pt>
                <c:pt idx="16">
                  <c:v>2145</c:v>
                </c:pt>
                <c:pt idx="17">
                  <c:v>2545</c:v>
                </c:pt>
                <c:pt idx="18">
                  <c:v>2340</c:v>
                </c:pt>
                <c:pt idx="19">
                  <c:v>2234</c:v>
                </c:pt>
                <c:pt idx="20">
                  <c:v>2093</c:v>
                </c:pt>
              </c:numCache>
            </c:numRef>
          </c:val>
        </c:ser>
        <c:gapWidth val="5"/>
        <c:axId val="27543604"/>
        <c:axId val="46565845"/>
      </c:barChart>
      <c:catAx>
        <c:axId val="2754360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565845"/>
        <c:crosses val="autoZero"/>
        <c:auto val="1"/>
        <c:lblOffset val="100"/>
        <c:tickLblSkip val="1"/>
        <c:noMultiLvlLbl val="0"/>
      </c:catAx>
      <c:valAx>
        <c:axId val="46565845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543604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ptCount val="21"/>
                <c:pt idx="0">
                  <c:v>3</c:v>
                </c:pt>
                <c:pt idx="1">
                  <c:v>12</c:v>
                </c:pt>
                <c:pt idx="2">
                  <c:v>50</c:v>
                </c:pt>
                <c:pt idx="3">
                  <c:v>137</c:v>
                </c:pt>
                <c:pt idx="4">
                  <c:v>227</c:v>
                </c:pt>
                <c:pt idx="5">
                  <c:v>335</c:v>
                </c:pt>
                <c:pt idx="6">
                  <c:v>468</c:v>
                </c:pt>
                <c:pt idx="7">
                  <c:v>791</c:v>
                </c:pt>
                <c:pt idx="8">
                  <c:v>707</c:v>
                </c:pt>
                <c:pt idx="9">
                  <c:v>514</c:v>
                </c:pt>
                <c:pt idx="10">
                  <c:v>423</c:v>
                </c:pt>
                <c:pt idx="11">
                  <c:v>465</c:v>
                </c:pt>
                <c:pt idx="12">
                  <c:v>523</c:v>
                </c:pt>
                <c:pt idx="13">
                  <c:v>477</c:v>
                </c:pt>
                <c:pt idx="14">
                  <c:v>421</c:v>
                </c:pt>
                <c:pt idx="15">
                  <c:v>408</c:v>
                </c:pt>
                <c:pt idx="16">
                  <c:v>341</c:v>
                </c:pt>
                <c:pt idx="17">
                  <c:v>326</c:v>
                </c:pt>
                <c:pt idx="18">
                  <c:v>423</c:v>
                </c:pt>
                <c:pt idx="19">
                  <c:v>384</c:v>
                </c:pt>
                <c:pt idx="20">
                  <c:v>366</c:v>
                </c:pt>
              </c:numCache>
            </c:numRef>
          </c:val>
        </c:ser>
        <c:gapWidth val="5"/>
        <c:axId val="16439422"/>
        <c:axId val="13737071"/>
      </c:barChart>
      <c:catAx>
        <c:axId val="1643942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737071"/>
        <c:crosses val="autoZero"/>
        <c:auto val="1"/>
        <c:lblOffset val="100"/>
        <c:tickLblSkip val="1"/>
        <c:noMultiLvlLbl val="0"/>
      </c:catAx>
      <c:valAx>
        <c:axId val="13737071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439422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3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13</c:v>
                </c:pt>
                <c:pt idx="3">
                  <c:v>47</c:v>
                </c:pt>
                <c:pt idx="4">
                  <c:v>92</c:v>
                </c:pt>
                <c:pt idx="5">
                  <c:v>125</c:v>
                </c:pt>
                <c:pt idx="6">
                  <c:v>139</c:v>
                </c:pt>
                <c:pt idx="7">
                  <c:v>213</c:v>
                </c:pt>
                <c:pt idx="8">
                  <c:v>246</c:v>
                </c:pt>
                <c:pt idx="9">
                  <c:v>229</c:v>
                </c:pt>
                <c:pt idx="10">
                  <c:v>176</c:v>
                </c:pt>
                <c:pt idx="11">
                  <c:v>139</c:v>
                </c:pt>
                <c:pt idx="12">
                  <c:v>167</c:v>
                </c:pt>
                <c:pt idx="13">
                  <c:v>134</c:v>
                </c:pt>
                <c:pt idx="14">
                  <c:v>117</c:v>
                </c:pt>
                <c:pt idx="15">
                  <c:v>112</c:v>
                </c:pt>
                <c:pt idx="16">
                  <c:v>121</c:v>
                </c:pt>
                <c:pt idx="17">
                  <c:v>125</c:v>
                </c:pt>
                <c:pt idx="18">
                  <c:v>130</c:v>
                </c:pt>
                <c:pt idx="19">
                  <c:v>127</c:v>
                </c:pt>
                <c:pt idx="20">
                  <c:v>101</c:v>
                </c:pt>
              </c:numCache>
            </c:numRef>
          </c:val>
        </c:ser>
        <c:gapWidth val="5"/>
        <c:axId val="56524776"/>
        <c:axId val="38960937"/>
      </c:barChart>
      <c:catAx>
        <c:axId val="5652477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960937"/>
        <c:crosses val="autoZero"/>
        <c:auto val="1"/>
        <c:lblOffset val="100"/>
        <c:tickLblSkip val="1"/>
        <c:noMultiLvlLbl val="0"/>
      </c:catAx>
      <c:valAx>
        <c:axId val="38960937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52477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ptCount val="21"/>
                <c:pt idx="0">
                  <c:v>5</c:v>
                </c:pt>
                <c:pt idx="1">
                  <c:v>23</c:v>
                </c:pt>
                <c:pt idx="2">
                  <c:v>73</c:v>
                </c:pt>
                <c:pt idx="3">
                  <c:v>151</c:v>
                </c:pt>
                <c:pt idx="4">
                  <c:v>188</c:v>
                </c:pt>
                <c:pt idx="5">
                  <c:v>182</c:v>
                </c:pt>
                <c:pt idx="6">
                  <c:v>145</c:v>
                </c:pt>
                <c:pt idx="7">
                  <c:v>223</c:v>
                </c:pt>
                <c:pt idx="8">
                  <c:v>230</c:v>
                </c:pt>
                <c:pt idx="9">
                  <c:v>203</c:v>
                </c:pt>
                <c:pt idx="10">
                  <c:v>206</c:v>
                </c:pt>
                <c:pt idx="11">
                  <c:v>170</c:v>
                </c:pt>
                <c:pt idx="12">
                  <c:v>157</c:v>
                </c:pt>
                <c:pt idx="13">
                  <c:v>130</c:v>
                </c:pt>
                <c:pt idx="14">
                  <c:v>118</c:v>
                </c:pt>
                <c:pt idx="15">
                  <c:v>119</c:v>
                </c:pt>
                <c:pt idx="16">
                  <c:v>110</c:v>
                </c:pt>
                <c:pt idx="17">
                  <c:v>144</c:v>
                </c:pt>
                <c:pt idx="18">
                  <c:v>115</c:v>
                </c:pt>
                <c:pt idx="19">
                  <c:v>99</c:v>
                </c:pt>
                <c:pt idx="20">
                  <c:v>80</c:v>
                </c:pt>
              </c:numCache>
            </c:numRef>
          </c:val>
        </c:ser>
        <c:gapWidth val="5"/>
        <c:axId val="15104114"/>
        <c:axId val="1719299"/>
      </c:barChart>
      <c:catAx>
        <c:axId val="1510411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19299"/>
        <c:crosses val="autoZero"/>
        <c:auto val="1"/>
        <c:lblOffset val="100"/>
        <c:tickLblSkip val="1"/>
        <c:noMultiLvlLbl val="0"/>
      </c:catAx>
      <c:valAx>
        <c:axId val="1719299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104114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ptCount val="21"/>
                <c:pt idx="0">
                  <c:v>9</c:v>
                </c:pt>
                <c:pt idx="1">
                  <c:v>54</c:v>
                </c:pt>
                <c:pt idx="2">
                  <c:v>177</c:v>
                </c:pt>
                <c:pt idx="3">
                  <c:v>295</c:v>
                </c:pt>
                <c:pt idx="4">
                  <c:v>378</c:v>
                </c:pt>
                <c:pt idx="5">
                  <c:v>399</c:v>
                </c:pt>
                <c:pt idx="6">
                  <c:v>465</c:v>
                </c:pt>
                <c:pt idx="7">
                  <c:v>795</c:v>
                </c:pt>
                <c:pt idx="8">
                  <c:v>780</c:v>
                </c:pt>
                <c:pt idx="9">
                  <c:v>592</c:v>
                </c:pt>
                <c:pt idx="10">
                  <c:v>457</c:v>
                </c:pt>
                <c:pt idx="11">
                  <c:v>529</c:v>
                </c:pt>
                <c:pt idx="12">
                  <c:v>550</c:v>
                </c:pt>
                <c:pt idx="13">
                  <c:v>510</c:v>
                </c:pt>
                <c:pt idx="14">
                  <c:v>504</c:v>
                </c:pt>
                <c:pt idx="15">
                  <c:v>426</c:v>
                </c:pt>
                <c:pt idx="16">
                  <c:v>346</c:v>
                </c:pt>
                <c:pt idx="17">
                  <c:v>399</c:v>
                </c:pt>
                <c:pt idx="18">
                  <c:v>365</c:v>
                </c:pt>
                <c:pt idx="19">
                  <c:v>311</c:v>
                </c:pt>
                <c:pt idx="20">
                  <c:v>346</c:v>
                </c:pt>
              </c:numCache>
            </c:numRef>
          </c:val>
        </c:ser>
        <c:gapWidth val="5"/>
        <c:axId val="15473692"/>
        <c:axId val="5045501"/>
      </c:barChart>
      <c:catAx>
        <c:axId val="1547369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45501"/>
        <c:crosses val="autoZero"/>
        <c:auto val="1"/>
        <c:lblOffset val="100"/>
        <c:tickLblSkip val="1"/>
        <c:noMultiLvlLbl val="0"/>
      </c:catAx>
      <c:valAx>
        <c:axId val="5045501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473692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ptCount val="21"/>
                <c:pt idx="0">
                  <c:v>2</c:v>
                </c:pt>
                <c:pt idx="1">
                  <c:v>6</c:v>
                </c:pt>
                <c:pt idx="2">
                  <c:v>29</c:v>
                </c:pt>
                <c:pt idx="3">
                  <c:v>90</c:v>
                </c:pt>
                <c:pt idx="4">
                  <c:v>122</c:v>
                </c:pt>
                <c:pt idx="5">
                  <c:v>183</c:v>
                </c:pt>
                <c:pt idx="6">
                  <c:v>196</c:v>
                </c:pt>
                <c:pt idx="7">
                  <c:v>293</c:v>
                </c:pt>
                <c:pt idx="8">
                  <c:v>356</c:v>
                </c:pt>
                <c:pt idx="9">
                  <c:v>286</c:v>
                </c:pt>
                <c:pt idx="10">
                  <c:v>256</c:v>
                </c:pt>
                <c:pt idx="11">
                  <c:v>230</c:v>
                </c:pt>
                <c:pt idx="12">
                  <c:v>209</c:v>
                </c:pt>
                <c:pt idx="13">
                  <c:v>186</c:v>
                </c:pt>
                <c:pt idx="14">
                  <c:v>187</c:v>
                </c:pt>
                <c:pt idx="15">
                  <c:v>147</c:v>
                </c:pt>
                <c:pt idx="16">
                  <c:v>170</c:v>
                </c:pt>
                <c:pt idx="17">
                  <c:v>189</c:v>
                </c:pt>
                <c:pt idx="18">
                  <c:v>164</c:v>
                </c:pt>
                <c:pt idx="19">
                  <c:v>149</c:v>
                </c:pt>
                <c:pt idx="20">
                  <c:v>138</c:v>
                </c:pt>
              </c:numCache>
            </c:numRef>
          </c:val>
        </c:ser>
        <c:gapWidth val="5"/>
        <c:axId val="45409510"/>
        <c:axId val="6032407"/>
      </c:barChart>
      <c:catAx>
        <c:axId val="4540951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32407"/>
        <c:crosses val="autoZero"/>
        <c:auto val="1"/>
        <c:lblOffset val="100"/>
        <c:tickLblSkip val="1"/>
        <c:noMultiLvlLbl val="0"/>
      </c:catAx>
      <c:valAx>
        <c:axId val="6032407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40951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ptCount val="21"/>
                <c:pt idx="0">
                  <c:v>5</c:v>
                </c:pt>
                <c:pt idx="1">
                  <c:v>22</c:v>
                </c:pt>
                <c:pt idx="2">
                  <c:v>110</c:v>
                </c:pt>
                <c:pt idx="3">
                  <c:v>206</c:v>
                </c:pt>
                <c:pt idx="4">
                  <c:v>240</c:v>
                </c:pt>
                <c:pt idx="5">
                  <c:v>233</c:v>
                </c:pt>
                <c:pt idx="6">
                  <c:v>240</c:v>
                </c:pt>
                <c:pt idx="7">
                  <c:v>299</c:v>
                </c:pt>
                <c:pt idx="8">
                  <c:v>325</c:v>
                </c:pt>
                <c:pt idx="9">
                  <c:v>268</c:v>
                </c:pt>
                <c:pt idx="10">
                  <c:v>256</c:v>
                </c:pt>
                <c:pt idx="11">
                  <c:v>206</c:v>
                </c:pt>
                <c:pt idx="12">
                  <c:v>198</c:v>
                </c:pt>
                <c:pt idx="13">
                  <c:v>177</c:v>
                </c:pt>
                <c:pt idx="14">
                  <c:v>171</c:v>
                </c:pt>
                <c:pt idx="15">
                  <c:v>147</c:v>
                </c:pt>
                <c:pt idx="16">
                  <c:v>180</c:v>
                </c:pt>
                <c:pt idx="17">
                  <c:v>194</c:v>
                </c:pt>
                <c:pt idx="18">
                  <c:v>161</c:v>
                </c:pt>
                <c:pt idx="19">
                  <c:v>154</c:v>
                </c:pt>
                <c:pt idx="20">
                  <c:v>122</c:v>
                </c:pt>
              </c:numCache>
            </c:numRef>
          </c:val>
        </c:ser>
        <c:gapWidth val="5"/>
        <c:axId val="54291664"/>
        <c:axId val="18862929"/>
      </c:barChart>
      <c:catAx>
        <c:axId val="5429166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862929"/>
        <c:crosses val="autoZero"/>
        <c:auto val="1"/>
        <c:lblOffset val="100"/>
        <c:tickLblSkip val="1"/>
        <c:noMultiLvlLbl val="0"/>
      </c:catAx>
      <c:valAx>
        <c:axId val="18862929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291664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ptCount val="21"/>
                <c:pt idx="0">
                  <c:v>1</c:v>
                </c:pt>
                <c:pt idx="1">
                  <c:v>12</c:v>
                </c:pt>
                <c:pt idx="2">
                  <c:v>45</c:v>
                </c:pt>
                <c:pt idx="3">
                  <c:v>107</c:v>
                </c:pt>
                <c:pt idx="4">
                  <c:v>219</c:v>
                </c:pt>
                <c:pt idx="5">
                  <c:v>226</c:v>
                </c:pt>
                <c:pt idx="6">
                  <c:v>282</c:v>
                </c:pt>
                <c:pt idx="7">
                  <c:v>421</c:v>
                </c:pt>
                <c:pt idx="8">
                  <c:v>459</c:v>
                </c:pt>
                <c:pt idx="9">
                  <c:v>391</c:v>
                </c:pt>
                <c:pt idx="10">
                  <c:v>336</c:v>
                </c:pt>
                <c:pt idx="11">
                  <c:v>273</c:v>
                </c:pt>
                <c:pt idx="12">
                  <c:v>288</c:v>
                </c:pt>
                <c:pt idx="13">
                  <c:v>280</c:v>
                </c:pt>
                <c:pt idx="14">
                  <c:v>220</c:v>
                </c:pt>
                <c:pt idx="15">
                  <c:v>195</c:v>
                </c:pt>
                <c:pt idx="16">
                  <c:v>236</c:v>
                </c:pt>
                <c:pt idx="17">
                  <c:v>237</c:v>
                </c:pt>
                <c:pt idx="18">
                  <c:v>228</c:v>
                </c:pt>
                <c:pt idx="19">
                  <c:v>211</c:v>
                </c:pt>
                <c:pt idx="20">
                  <c:v>174</c:v>
                </c:pt>
              </c:numCache>
            </c:numRef>
          </c:val>
        </c:ser>
        <c:gapWidth val="5"/>
        <c:axId val="35548634"/>
        <c:axId val="51502251"/>
      </c:barChart>
      <c:catAx>
        <c:axId val="3554863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502251"/>
        <c:crosses val="autoZero"/>
        <c:auto val="1"/>
        <c:lblOffset val="100"/>
        <c:tickLblSkip val="1"/>
        <c:noMultiLvlLbl val="0"/>
      </c:catAx>
      <c:valAx>
        <c:axId val="51502251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548634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ptCount val="21"/>
                <c:pt idx="0">
                  <c:v>7</c:v>
                </c:pt>
                <c:pt idx="1">
                  <c:v>48</c:v>
                </c:pt>
                <c:pt idx="2">
                  <c:v>137</c:v>
                </c:pt>
                <c:pt idx="3">
                  <c:v>270</c:v>
                </c:pt>
                <c:pt idx="4">
                  <c:v>349</c:v>
                </c:pt>
                <c:pt idx="5">
                  <c:v>337</c:v>
                </c:pt>
                <c:pt idx="6">
                  <c:v>307</c:v>
                </c:pt>
                <c:pt idx="7">
                  <c:v>434</c:v>
                </c:pt>
                <c:pt idx="8">
                  <c:v>385</c:v>
                </c:pt>
                <c:pt idx="9">
                  <c:v>417</c:v>
                </c:pt>
                <c:pt idx="10">
                  <c:v>357</c:v>
                </c:pt>
                <c:pt idx="11">
                  <c:v>285</c:v>
                </c:pt>
                <c:pt idx="12">
                  <c:v>302</c:v>
                </c:pt>
                <c:pt idx="13">
                  <c:v>261</c:v>
                </c:pt>
                <c:pt idx="14">
                  <c:v>225</c:v>
                </c:pt>
                <c:pt idx="15">
                  <c:v>208</c:v>
                </c:pt>
                <c:pt idx="16">
                  <c:v>251</c:v>
                </c:pt>
                <c:pt idx="17">
                  <c:v>272</c:v>
                </c:pt>
                <c:pt idx="18">
                  <c:v>178</c:v>
                </c:pt>
                <c:pt idx="19">
                  <c:v>193</c:v>
                </c:pt>
                <c:pt idx="20">
                  <c:v>167</c:v>
                </c:pt>
              </c:numCache>
            </c:numRef>
          </c:val>
        </c:ser>
        <c:gapWidth val="5"/>
        <c:axId val="60867076"/>
        <c:axId val="10932773"/>
      </c:barChart>
      <c:catAx>
        <c:axId val="6086707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932773"/>
        <c:crosses val="autoZero"/>
        <c:auto val="1"/>
        <c:lblOffset val="100"/>
        <c:tickLblSkip val="1"/>
        <c:noMultiLvlLbl val="0"/>
      </c:catAx>
      <c:valAx>
        <c:axId val="10932773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86707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02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ptCount val="21"/>
                <c:pt idx="0">
                  <c:v>0</c:v>
                </c:pt>
                <c:pt idx="1">
                  <c:v>4</c:v>
                </c:pt>
                <c:pt idx="2">
                  <c:v>25</c:v>
                </c:pt>
                <c:pt idx="3">
                  <c:v>64</c:v>
                </c:pt>
                <c:pt idx="4">
                  <c:v>106</c:v>
                </c:pt>
                <c:pt idx="5">
                  <c:v>122</c:v>
                </c:pt>
                <c:pt idx="6">
                  <c:v>113</c:v>
                </c:pt>
                <c:pt idx="7">
                  <c:v>215</c:v>
                </c:pt>
                <c:pt idx="8">
                  <c:v>241</c:v>
                </c:pt>
                <c:pt idx="9">
                  <c:v>245</c:v>
                </c:pt>
                <c:pt idx="10">
                  <c:v>220</c:v>
                </c:pt>
                <c:pt idx="11">
                  <c:v>140</c:v>
                </c:pt>
                <c:pt idx="12">
                  <c:v>147</c:v>
                </c:pt>
                <c:pt idx="13">
                  <c:v>126</c:v>
                </c:pt>
                <c:pt idx="14">
                  <c:v>101</c:v>
                </c:pt>
                <c:pt idx="15">
                  <c:v>110</c:v>
                </c:pt>
                <c:pt idx="16">
                  <c:v>90</c:v>
                </c:pt>
                <c:pt idx="17">
                  <c:v>152</c:v>
                </c:pt>
                <c:pt idx="18">
                  <c:v>114</c:v>
                </c:pt>
                <c:pt idx="19">
                  <c:v>89</c:v>
                </c:pt>
                <c:pt idx="20">
                  <c:v>67</c:v>
                </c:pt>
              </c:numCache>
            </c:numRef>
          </c:val>
        </c:ser>
        <c:gapWidth val="5"/>
        <c:axId val="31286094"/>
        <c:axId val="13139391"/>
      </c:barChart>
      <c:catAx>
        <c:axId val="3128609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139391"/>
        <c:crosses val="autoZero"/>
        <c:auto val="1"/>
        <c:lblOffset val="100"/>
        <c:tickLblSkip val="1"/>
        <c:noMultiLvlLbl val="0"/>
      </c:catAx>
      <c:valAx>
        <c:axId val="13139391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286094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'地域毎人口ピラミッド（人数）①'!$L$64:$L$84</c:f>
              <c:numCache/>
            </c:numRef>
          </c:val>
        </c:ser>
        <c:gapWidth val="5"/>
        <c:axId val="62193040"/>
        <c:axId val="22866449"/>
      </c:barChart>
      <c:catAx>
        <c:axId val="6219304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866449"/>
        <c:crosses val="autoZero"/>
        <c:auto val="1"/>
        <c:lblOffset val="100"/>
        <c:tickLblSkip val="1"/>
        <c:noMultiLvlLbl val="0"/>
      </c:catAx>
      <c:valAx>
        <c:axId val="22866449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19304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ptCount val="21"/>
                <c:pt idx="0">
                  <c:v>12</c:v>
                </c:pt>
                <c:pt idx="1">
                  <c:v>23</c:v>
                </c:pt>
                <c:pt idx="2">
                  <c:v>64</c:v>
                </c:pt>
                <c:pt idx="3">
                  <c:v>193</c:v>
                </c:pt>
                <c:pt idx="4">
                  <c:v>233</c:v>
                </c:pt>
                <c:pt idx="5">
                  <c:v>184</c:v>
                </c:pt>
                <c:pt idx="6">
                  <c:v>157</c:v>
                </c:pt>
                <c:pt idx="7">
                  <c:v>238</c:v>
                </c:pt>
                <c:pt idx="8">
                  <c:v>270</c:v>
                </c:pt>
                <c:pt idx="9">
                  <c:v>267</c:v>
                </c:pt>
                <c:pt idx="10">
                  <c:v>230</c:v>
                </c:pt>
                <c:pt idx="11">
                  <c:v>178</c:v>
                </c:pt>
                <c:pt idx="12">
                  <c:v>152</c:v>
                </c:pt>
                <c:pt idx="13">
                  <c:v>118</c:v>
                </c:pt>
                <c:pt idx="14">
                  <c:v>115</c:v>
                </c:pt>
                <c:pt idx="15">
                  <c:v>106</c:v>
                </c:pt>
                <c:pt idx="16">
                  <c:v>121</c:v>
                </c:pt>
                <c:pt idx="17">
                  <c:v>139</c:v>
                </c:pt>
                <c:pt idx="18">
                  <c:v>98</c:v>
                </c:pt>
                <c:pt idx="19">
                  <c:v>96</c:v>
                </c:pt>
                <c:pt idx="20">
                  <c:v>62</c:v>
                </c:pt>
              </c:numCache>
            </c:numRef>
          </c:val>
        </c:ser>
        <c:gapWidth val="5"/>
        <c:axId val="51145656"/>
        <c:axId val="57657721"/>
      </c:barChart>
      <c:catAx>
        <c:axId val="5114565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657721"/>
        <c:crosses val="autoZero"/>
        <c:auto val="1"/>
        <c:lblOffset val="100"/>
        <c:tickLblSkip val="1"/>
        <c:noMultiLvlLbl val="0"/>
      </c:catAx>
      <c:valAx>
        <c:axId val="57657721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14565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ptCount val="21"/>
                <c:pt idx="0">
                  <c:v>0.00017974700608892983</c:v>
                </c:pt>
                <c:pt idx="1">
                  <c:v>0.000988608533489114</c:v>
                </c:pt>
                <c:pt idx="2">
                  <c:v>0.005706967443323522</c:v>
                </c:pt>
                <c:pt idx="3">
                  <c:v>0.017008560451164986</c:v>
                </c:pt>
                <c:pt idx="4">
                  <c:v>0.03246680297481295</c:v>
                </c:pt>
                <c:pt idx="5">
                  <c:v>0.04441997887972678</c:v>
                </c:pt>
                <c:pt idx="6">
                  <c:v>0.051677264250567324</c:v>
                </c:pt>
                <c:pt idx="7">
                  <c:v>0.07223582807198868</c:v>
                </c:pt>
                <c:pt idx="8">
                  <c:v>0.07333677848428337</c:v>
                </c:pt>
                <c:pt idx="9">
                  <c:v>0.06473139056777585</c:v>
                </c:pt>
                <c:pt idx="10">
                  <c:v>0.06279911025231986</c:v>
                </c:pt>
                <c:pt idx="11">
                  <c:v>0.06578740422854831</c:v>
                </c:pt>
                <c:pt idx="12">
                  <c:v>0.07486462803603927</c:v>
                </c:pt>
                <c:pt idx="13">
                  <c:v>0.06693329139236524</c:v>
                </c:pt>
                <c:pt idx="14">
                  <c:v>0.05763138382726313</c:v>
                </c:pt>
                <c:pt idx="15">
                  <c:v>0.048217134383355426</c:v>
                </c:pt>
                <c:pt idx="16">
                  <c:v>0.044936751522232456</c:v>
                </c:pt>
                <c:pt idx="17">
                  <c:v>0.058058282966724335</c:v>
                </c:pt>
                <c:pt idx="18">
                  <c:v>0.0546880266025569</c:v>
                </c:pt>
                <c:pt idx="19">
                  <c:v>0.0530253667962343</c:v>
                </c:pt>
                <c:pt idx="20">
                  <c:v>0.050306693329139236</c:v>
                </c:pt>
              </c:numCache>
            </c:numRef>
          </c:val>
        </c:ser>
        <c:gapWidth val="5"/>
        <c:axId val="49157442"/>
        <c:axId val="39763795"/>
      </c:barChart>
      <c:catAx>
        <c:axId val="4915744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763795"/>
        <c:crosses val="autoZero"/>
        <c:auto val="1"/>
        <c:lblOffset val="100"/>
        <c:tickLblSkip val="1"/>
        <c:noMultiLvlLbl val="0"/>
      </c:catAx>
      <c:valAx>
        <c:axId val="39763795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1574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75"/>
          <c:y val="0"/>
          <c:w val="0.99725"/>
          <c:h val="0.94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ptCount val="21"/>
                <c:pt idx="0">
                  <c:v>0.000885525680244727</c:v>
                </c:pt>
                <c:pt idx="1">
                  <c:v>0.00523265174690066</c:v>
                </c:pt>
                <c:pt idx="2">
                  <c:v>0.01620109483175012</c:v>
                </c:pt>
                <c:pt idx="3">
                  <c:v>0.03145628723232974</c:v>
                </c:pt>
                <c:pt idx="4">
                  <c:v>0.04554419578167767</c:v>
                </c:pt>
                <c:pt idx="5">
                  <c:v>0.05127998711962647</c:v>
                </c:pt>
                <c:pt idx="6">
                  <c:v>0.05669376911930446</c:v>
                </c:pt>
                <c:pt idx="7">
                  <c:v>0.0726734825309934</c:v>
                </c:pt>
                <c:pt idx="8">
                  <c:v>0.06933263564643374</c:v>
                </c:pt>
                <c:pt idx="9">
                  <c:v>0.06321445821928835</c:v>
                </c:pt>
                <c:pt idx="10">
                  <c:v>0.06488488166156818</c:v>
                </c:pt>
                <c:pt idx="11">
                  <c:v>0.06399935598132346</c:v>
                </c:pt>
                <c:pt idx="12">
                  <c:v>0.07054017066494929</c:v>
                </c:pt>
                <c:pt idx="13">
                  <c:v>0.06152390919336661</c:v>
                </c:pt>
                <c:pt idx="14">
                  <c:v>0.053634680405731765</c:v>
                </c:pt>
                <c:pt idx="15">
                  <c:v>0.04433666076316213</c:v>
                </c:pt>
                <c:pt idx="16">
                  <c:v>0.04316937691193044</c:v>
                </c:pt>
                <c:pt idx="17">
                  <c:v>0.051219610368700694</c:v>
                </c:pt>
                <c:pt idx="18">
                  <c:v>0.04709386572210594</c:v>
                </c:pt>
                <c:pt idx="19">
                  <c:v>0.044960553856061826</c:v>
                </c:pt>
                <c:pt idx="20">
                  <c:v>0.04212284656255032</c:v>
                </c:pt>
              </c:numCache>
            </c:numRef>
          </c:val>
        </c:ser>
        <c:gapWidth val="5"/>
        <c:axId val="22329836"/>
        <c:axId val="66750797"/>
      </c:barChart>
      <c:catAx>
        <c:axId val="2232983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750797"/>
        <c:crosses val="autoZero"/>
        <c:auto val="1"/>
        <c:lblOffset val="100"/>
        <c:tickLblSkip val="1"/>
        <c:noMultiLvlLbl val="0"/>
      </c:catAx>
      <c:valAx>
        <c:axId val="66750797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3298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ptCount val="21"/>
                <c:pt idx="0">
                  <c:v>0.0003845660812716318</c:v>
                </c:pt>
                <c:pt idx="1">
                  <c:v>0.0015382643250865273</c:v>
                </c:pt>
                <c:pt idx="2">
                  <c:v>0.006409434687860531</c:v>
                </c:pt>
                <c:pt idx="3">
                  <c:v>0.017561851044737856</c:v>
                </c:pt>
                <c:pt idx="4">
                  <c:v>0.029098833482886808</c:v>
                </c:pt>
                <c:pt idx="5">
                  <c:v>0.042943212408665554</c:v>
                </c:pt>
                <c:pt idx="6">
                  <c:v>0.059992308678374566</c:v>
                </c:pt>
                <c:pt idx="7">
                  <c:v>0.1013972567619536</c:v>
                </c:pt>
                <c:pt idx="8">
                  <c:v>0.0906294064863479</c:v>
                </c:pt>
                <c:pt idx="9">
                  <c:v>0.06588898859120626</c:v>
                </c:pt>
                <c:pt idx="10">
                  <c:v>0.05422381745930009</c:v>
                </c:pt>
                <c:pt idx="11">
                  <c:v>0.059607742597102935</c:v>
                </c:pt>
                <c:pt idx="12">
                  <c:v>0.06704268683502115</c:v>
                </c:pt>
                <c:pt idx="13">
                  <c:v>0.06114600692218946</c:v>
                </c:pt>
                <c:pt idx="14">
                  <c:v>0.053967440071785666</c:v>
                </c:pt>
                <c:pt idx="15">
                  <c:v>0.05230098705294193</c:v>
                </c:pt>
                <c:pt idx="16">
                  <c:v>0.04371234457120882</c:v>
                </c:pt>
                <c:pt idx="17">
                  <c:v>0.04178951416485066</c:v>
                </c:pt>
                <c:pt idx="18">
                  <c:v>0.05422381745930009</c:v>
                </c:pt>
                <c:pt idx="19">
                  <c:v>0.04922445840276887</c:v>
                </c:pt>
                <c:pt idx="20">
                  <c:v>0.046917061915139086</c:v>
                </c:pt>
              </c:numCache>
            </c:numRef>
          </c:val>
        </c:ser>
        <c:gapWidth val="5"/>
        <c:axId val="63886262"/>
        <c:axId val="38105447"/>
      </c:barChart>
      <c:catAx>
        <c:axId val="6388626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105447"/>
        <c:crosses val="autoZero"/>
        <c:auto val="1"/>
        <c:lblOffset val="100"/>
        <c:tickLblSkip val="1"/>
        <c:noMultiLvlLbl val="0"/>
      </c:catAx>
      <c:valAx>
        <c:axId val="38105447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886262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7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ptCount val="21"/>
                <c:pt idx="0">
                  <c:v>0</c:v>
                </c:pt>
                <c:pt idx="1">
                  <c:v>0.00039154267815191856</c:v>
                </c:pt>
                <c:pt idx="2">
                  <c:v>0.005090054815974941</c:v>
                </c:pt>
                <c:pt idx="3">
                  <c:v>0.01840250587314017</c:v>
                </c:pt>
                <c:pt idx="4">
                  <c:v>0.036021926389976505</c:v>
                </c:pt>
                <c:pt idx="5">
                  <c:v>0.04894283476898982</c:v>
                </c:pt>
                <c:pt idx="6">
                  <c:v>0.05442443226311668</c:v>
                </c:pt>
                <c:pt idx="7">
                  <c:v>0.08339859044635865</c:v>
                </c:pt>
                <c:pt idx="8">
                  <c:v>0.09631949882537197</c:v>
                </c:pt>
                <c:pt idx="9">
                  <c:v>0.08966327329678934</c:v>
                </c:pt>
                <c:pt idx="10">
                  <c:v>0.06891151135473766</c:v>
                </c:pt>
                <c:pt idx="11">
                  <c:v>0.05442443226311668</c:v>
                </c:pt>
                <c:pt idx="12">
                  <c:v>0.0653876272513704</c:v>
                </c:pt>
                <c:pt idx="13">
                  <c:v>0.052466718872357085</c:v>
                </c:pt>
                <c:pt idx="14">
                  <c:v>0.04581049334377447</c:v>
                </c:pt>
                <c:pt idx="15">
                  <c:v>0.04385277995301488</c:v>
                </c:pt>
                <c:pt idx="16">
                  <c:v>0.04737666405638215</c:v>
                </c:pt>
                <c:pt idx="17">
                  <c:v>0.04894283476898982</c:v>
                </c:pt>
                <c:pt idx="18">
                  <c:v>0.05090054815974941</c:v>
                </c:pt>
                <c:pt idx="19">
                  <c:v>0.04972592012529366</c:v>
                </c:pt>
                <c:pt idx="20">
                  <c:v>0.039545810493343776</c:v>
                </c:pt>
              </c:numCache>
            </c:numRef>
          </c:val>
        </c:ser>
        <c:gapWidth val="5"/>
        <c:axId val="7404704"/>
        <c:axId val="66642337"/>
      </c:barChart>
      <c:catAx>
        <c:axId val="740470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642337"/>
        <c:crosses val="autoZero"/>
        <c:auto val="1"/>
        <c:lblOffset val="100"/>
        <c:tickLblSkip val="1"/>
        <c:noMultiLvlLbl val="0"/>
      </c:catAx>
      <c:valAx>
        <c:axId val="66642337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404704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ptCount val="21"/>
                <c:pt idx="0">
                  <c:v>0.0017415534656913968</c:v>
                </c:pt>
                <c:pt idx="1">
                  <c:v>0.008011145942180425</c:v>
                </c:pt>
                <c:pt idx="2">
                  <c:v>0.025426680599094392</c:v>
                </c:pt>
                <c:pt idx="3">
                  <c:v>0.05259491466388018</c:v>
                </c:pt>
                <c:pt idx="4">
                  <c:v>0.06548241030999652</c:v>
                </c:pt>
                <c:pt idx="5">
                  <c:v>0.06339254615116684</c:v>
                </c:pt>
                <c:pt idx="6">
                  <c:v>0.050505050505050504</c:v>
                </c:pt>
                <c:pt idx="7">
                  <c:v>0.0776732845698363</c:v>
                </c:pt>
                <c:pt idx="8">
                  <c:v>0.08011145942180425</c:v>
                </c:pt>
                <c:pt idx="9">
                  <c:v>0.0707070707070707</c:v>
                </c:pt>
                <c:pt idx="10">
                  <c:v>0.07175200278648554</c:v>
                </c:pt>
                <c:pt idx="11">
                  <c:v>0.059212817833507486</c:v>
                </c:pt>
                <c:pt idx="12">
                  <c:v>0.054684778822709855</c:v>
                </c:pt>
                <c:pt idx="13">
                  <c:v>0.04528039010797631</c:v>
                </c:pt>
                <c:pt idx="14">
                  <c:v>0.04110066179031696</c:v>
                </c:pt>
                <c:pt idx="15">
                  <c:v>0.04144897248345524</c:v>
                </c:pt>
                <c:pt idx="16">
                  <c:v>0.038314176245210725</c:v>
                </c:pt>
                <c:pt idx="17">
                  <c:v>0.050156739811912224</c:v>
                </c:pt>
                <c:pt idx="18">
                  <c:v>0.04005572971090213</c:v>
                </c:pt>
                <c:pt idx="19">
                  <c:v>0.034482758620689655</c:v>
                </c:pt>
                <c:pt idx="20">
                  <c:v>0.027864855451062348</c:v>
                </c:pt>
              </c:numCache>
            </c:numRef>
          </c:val>
        </c:ser>
        <c:gapWidth val="5"/>
        <c:axId val="62910122"/>
        <c:axId val="29320187"/>
      </c:barChart>
      <c:catAx>
        <c:axId val="6291012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320187"/>
        <c:crosses val="autoZero"/>
        <c:auto val="1"/>
        <c:lblOffset val="100"/>
        <c:tickLblSkip val="1"/>
        <c:noMultiLvlLbl val="0"/>
      </c:catAx>
      <c:valAx>
        <c:axId val="29320187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9101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ptCount val="21"/>
                <c:pt idx="0">
                  <c:v>0.001036030850696443</c:v>
                </c:pt>
                <c:pt idx="1">
                  <c:v>0.006216185104178658</c:v>
                </c:pt>
                <c:pt idx="2">
                  <c:v>0.020375273397030044</c:v>
                </c:pt>
                <c:pt idx="3">
                  <c:v>0.033958788995050074</c:v>
                </c:pt>
                <c:pt idx="4">
                  <c:v>0.043513295729250605</c:v>
                </c:pt>
                <c:pt idx="5">
                  <c:v>0.04593070104754231</c:v>
                </c:pt>
                <c:pt idx="6">
                  <c:v>0.05352826061931622</c:v>
                </c:pt>
                <c:pt idx="7">
                  <c:v>0.0915160584781858</c:v>
                </c:pt>
                <c:pt idx="8">
                  <c:v>0.08978934039369173</c:v>
                </c:pt>
                <c:pt idx="9">
                  <c:v>0.0681478070680327</c:v>
                </c:pt>
                <c:pt idx="10">
                  <c:v>0.05260734430758605</c:v>
                </c:pt>
                <c:pt idx="11">
                  <c:v>0.06089559111315759</c:v>
                </c:pt>
                <c:pt idx="12">
                  <c:v>0.06331299643144929</c:v>
                </c:pt>
                <c:pt idx="13">
                  <c:v>0.05870841487279843</c:v>
                </c:pt>
                <c:pt idx="14">
                  <c:v>0.05801772763900081</c:v>
                </c:pt>
                <c:pt idx="15">
                  <c:v>0.04903879359963163</c:v>
                </c:pt>
                <c:pt idx="16">
                  <c:v>0.03982963048232992</c:v>
                </c:pt>
                <c:pt idx="17">
                  <c:v>0.04593070104754231</c:v>
                </c:pt>
                <c:pt idx="18">
                  <c:v>0.04201680672268908</c:v>
                </c:pt>
                <c:pt idx="19">
                  <c:v>0.03580062161851042</c:v>
                </c:pt>
                <c:pt idx="20">
                  <c:v>0.03982963048232992</c:v>
                </c:pt>
              </c:numCache>
            </c:numRef>
          </c:val>
        </c:ser>
        <c:gapWidth val="5"/>
        <c:axId val="62555092"/>
        <c:axId val="26124917"/>
      </c:barChart>
      <c:catAx>
        <c:axId val="6255509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124917"/>
        <c:crosses val="autoZero"/>
        <c:auto val="1"/>
        <c:lblOffset val="100"/>
        <c:tickLblSkip val="1"/>
        <c:noMultiLvlLbl val="0"/>
      </c:catAx>
      <c:valAx>
        <c:axId val="26124917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5550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2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ptCount val="21"/>
                <c:pt idx="0">
                  <c:v>0.0005574136008918618</c:v>
                </c:pt>
                <c:pt idx="1">
                  <c:v>0.0016722408026755853</c:v>
                </c:pt>
                <c:pt idx="2">
                  <c:v>0.008082497212931996</c:v>
                </c:pt>
                <c:pt idx="3">
                  <c:v>0.02508361204013378</c:v>
                </c:pt>
                <c:pt idx="4">
                  <c:v>0.03400222965440357</c:v>
                </c:pt>
                <c:pt idx="5">
                  <c:v>0.05100334448160535</c:v>
                </c:pt>
                <c:pt idx="6">
                  <c:v>0.054626532887402456</c:v>
                </c:pt>
                <c:pt idx="7">
                  <c:v>0.08166109253065774</c:v>
                </c:pt>
                <c:pt idx="8">
                  <c:v>0.09921962095875139</c:v>
                </c:pt>
                <c:pt idx="9">
                  <c:v>0.07971014492753623</c:v>
                </c:pt>
                <c:pt idx="10">
                  <c:v>0.0713489409141583</c:v>
                </c:pt>
                <c:pt idx="11">
                  <c:v>0.0641025641025641</c:v>
                </c:pt>
                <c:pt idx="12">
                  <c:v>0.05824972129319955</c:v>
                </c:pt>
                <c:pt idx="13">
                  <c:v>0.051839464882943144</c:v>
                </c:pt>
                <c:pt idx="14">
                  <c:v>0.05211817168338907</c:v>
                </c:pt>
                <c:pt idx="15">
                  <c:v>0.04096989966555184</c:v>
                </c:pt>
                <c:pt idx="16">
                  <c:v>0.04738015607580825</c:v>
                </c:pt>
                <c:pt idx="17">
                  <c:v>0.052675585284280936</c:v>
                </c:pt>
                <c:pt idx="18">
                  <c:v>0.045707915273132664</c:v>
                </c:pt>
                <c:pt idx="19">
                  <c:v>0.041527313266443704</c:v>
                </c:pt>
                <c:pt idx="20">
                  <c:v>0.038461538461538464</c:v>
                </c:pt>
              </c:numCache>
            </c:numRef>
          </c:val>
        </c:ser>
        <c:gapWidth val="5"/>
        <c:axId val="33797662"/>
        <c:axId val="35743503"/>
      </c:barChart>
      <c:catAx>
        <c:axId val="3379766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743503"/>
        <c:crosses val="autoZero"/>
        <c:auto val="1"/>
        <c:lblOffset val="100"/>
        <c:tickLblSkip val="1"/>
        <c:noMultiLvlLbl val="0"/>
      </c:catAx>
      <c:valAx>
        <c:axId val="35743503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7976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ptCount val="21"/>
                <c:pt idx="0">
                  <c:v>0.0012774655084312723</c:v>
                </c:pt>
                <c:pt idx="1">
                  <c:v>0.005620848237097598</c:v>
                </c:pt>
                <c:pt idx="2">
                  <c:v>0.02810424118548799</c:v>
                </c:pt>
                <c:pt idx="3">
                  <c:v>0.05263157894736842</c:v>
                </c:pt>
                <c:pt idx="4">
                  <c:v>0.061318344404701075</c:v>
                </c:pt>
                <c:pt idx="5">
                  <c:v>0.05952989269289729</c:v>
                </c:pt>
                <c:pt idx="6">
                  <c:v>0.061318344404701075</c:v>
                </c:pt>
                <c:pt idx="7">
                  <c:v>0.07639243740419009</c:v>
                </c:pt>
                <c:pt idx="8">
                  <c:v>0.0830352580480327</c:v>
                </c:pt>
                <c:pt idx="9">
                  <c:v>0.0684721512519162</c:v>
                </c:pt>
                <c:pt idx="10">
                  <c:v>0.06540623403168115</c:v>
                </c:pt>
                <c:pt idx="11">
                  <c:v>0.05263157894736842</c:v>
                </c:pt>
                <c:pt idx="12">
                  <c:v>0.05058763413387839</c:v>
                </c:pt>
                <c:pt idx="13">
                  <c:v>0.04522227899846704</c:v>
                </c:pt>
                <c:pt idx="14">
                  <c:v>0.043689320388349516</c:v>
                </c:pt>
                <c:pt idx="15">
                  <c:v>0.03755748594787941</c:v>
                </c:pt>
                <c:pt idx="16">
                  <c:v>0.045988758303525806</c:v>
                </c:pt>
                <c:pt idx="17">
                  <c:v>0.049565661727133364</c:v>
                </c:pt>
                <c:pt idx="18">
                  <c:v>0.04113438937148697</c:v>
                </c:pt>
                <c:pt idx="19">
                  <c:v>0.03934593765968319</c:v>
                </c:pt>
                <c:pt idx="20">
                  <c:v>0.031170158405723045</c:v>
                </c:pt>
              </c:numCache>
            </c:numRef>
          </c:val>
        </c:ser>
        <c:gapWidth val="5"/>
        <c:axId val="53256072"/>
        <c:axId val="9542601"/>
      </c:barChart>
      <c:catAx>
        <c:axId val="5325607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542601"/>
        <c:crosses val="autoZero"/>
        <c:auto val="1"/>
        <c:lblOffset val="100"/>
        <c:tickLblSkip val="1"/>
        <c:noMultiLvlLbl val="0"/>
      </c:catAx>
      <c:valAx>
        <c:axId val="9542601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2560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ptCount val="21"/>
                <c:pt idx="0">
                  <c:v>0.0002065688907250568</c:v>
                </c:pt>
                <c:pt idx="1">
                  <c:v>0.0024788266887006815</c:v>
                </c:pt>
                <c:pt idx="2">
                  <c:v>0.009295600082627557</c:v>
                </c:pt>
                <c:pt idx="3">
                  <c:v>0.02210287130758108</c:v>
                </c:pt>
                <c:pt idx="4">
                  <c:v>0.04523858706878744</c:v>
                </c:pt>
                <c:pt idx="5">
                  <c:v>0.04668456930386284</c:v>
                </c:pt>
                <c:pt idx="6">
                  <c:v>0.05825242718446602</c:v>
                </c:pt>
                <c:pt idx="7">
                  <c:v>0.08696550299524891</c:v>
                </c:pt>
                <c:pt idx="8">
                  <c:v>0.09481512084280107</c:v>
                </c:pt>
                <c:pt idx="9">
                  <c:v>0.08076843627349721</c:v>
                </c:pt>
                <c:pt idx="10">
                  <c:v>0.06940714728361909</c:v>
                </c:pt>
                <c:pt idx="11">
                  <c:v>0.056393307167940505</c:v>
                </c:pt>
                <c:pt idx="12">
                  <c:v>0.05949184052881636</c:v>
                </c:pt>
                <c:pt idx="13">
                  <c:v>0.05783928940301591</c:v>
                </c:pt>
                <c:pt idx="14">
                  <c:v>0.0454451559595125</c:v>
                </c:pt>
                <c:pt idx="15">
                  <c:v>0.04028093369138608</c:v>
                </c:pt>
                <c:pt idx="16">
                  <c:v>0.04875025821111341</c:v>
                </c:pt>
                <c:pt idx="17">
                  <c:v>0.04895682710183846</c:v>
                </c:pt>
                <c:pt idx="18">
                  <c:v>0.047097707085312954</c:v>
                </c:pt>
                <c:pt idx="19">
                  <c:v>0.04358603594298699</c:v>
                </c:pt>
                <c:pt idx="20">
                  <c:v>0.035942986986159886</c:v>
                </c:pt>
              </c:numCache>
            </c:numRef>
          </c:val>
        </c:ser>
        <c:gapWidth val="5"/>
        <c:axId val="18774546"/>
        <c:axId val="34753187"/>
      </c:barChart>
      <c:catAx>
        <c:axId val="1877454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753187"/>
        <c:crosses val="autoZero"/>
        <c:auto val="1"/>
        <c:lblOffset val="100"/>
        <c:tickLblSkip val="1"/>
        <c:noMultiLvlLbl val="0"/>
      </c:catAx>
      <c:valAx>
        <c:axId val="34753187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7745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'地域毎人口ピラミッド（人数）①'!$N$64:$N$84</c:f>
              <c:numCache/>
            </c:numRef>
          </c:val>
        </c:ser>
        <c:gapWidth val="5"/>
        <c:axId val="4471450"/>
        <c:axId val="40243051"/>
      </c:barChart>
      <c:catAx>
        <c:axId val="447145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243051"/>
        <c:crosses val="autoZero"/>
        <c:auto val="1"/>
        <c:lblOffset val="100"/>
        <c:tickLblSkip val="1"/>
        <c:noMultiLvlLbl val="0"/>
      </c:catAx>
      <c:valAx>
        <c:axId val="40243051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71450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ptCount val="21"/>
                <c:pt idx="0">
                  <c:v>0.0012987012987012987</c:v>
                </c:pt>
                <c:pt idx="1">
                  <c:v>0.008905380333951763</c:v>
                </c:pt>
                <c:pt idx="2">
                  <c:v>0.02541743970315399</c:v>
                </c:pt>
                <c:pt idx="3">
                  <c:v>0.05009276437847866</c:v>
                </c:pt>
                <c:pt idx="4">
                  <c:v>0.06474953617810761</c:v>
                </c:pt>
                <c:pt idx="5">
                  <c:v>0.06252319109461967</c:v>
                </c:pt>
                <c:pt idx="6">
                  <c:v>0.056957328385899814</c:v>
                </c:pt>
                <c:pt idx="7">
                  <c:v>0.08051948051948052</c:v>
                </c:pt>
                <c:pt idx="8">
                  <c:v>0.07142857142857142</c:v>
                </c:pt>
                <c:pt idx="9">
                  <c:v>0.07736549165120593</c:v>
                </c:pt>
                <c:pt idx="10">
                  <c:v>0.06623376623376623</c:v>
                </c:pt>
                <c:pt idx="11">
                  <c:v>0.05287569573283859</c:v>
                </c:pt>
                <c:pt idx="12">
                  <c:v>0.05602968460111317</c:v>
                </c:pt>
                <c:pt idx="13">
                  <c:v>0.04842300556586271</c:v>
                </c:pt>
                <c:pt idx="14">
                  <c:v>0.041743970315398886</c:v>
                </c:pt>
                <c:pt idx="15">
                  <c:v>0.038589981447124305</c:v>
                </c:pt>
                <c:pt idx="16">
                  <c:v>0.04656771799628943</c:v>
                </c:pt>
                <c:pt idx="17">
                  <c:v>0.05046382189239332</c:v>
                </c:pt>
                <c:pt idx="18">
                  <c:v>0.033024118738404454</c:v>
                </c:pt>
                <c:pt idx="19">
                  <c:v>0.03580705009276438</c:v>
                </c:pt>
                <c:pt idx="20">
                  <c:v>0.03098330241187384</c:v>
                </c:pt>
              </c:numCache>
            </c:numRef>
          </c:val>
        </c:ser>
        <c:gapWidth val="5"/>
        <c:axId val="44343228"/>
        <c:axId val="63544733"/>
      </c:barChart>
      <c:catAx>
        <c:axId val="4434322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544733"/>
        <c:crosses val="autoZero"/>
        <c:auto val="1"/>
        <c:lblOffset val="100"/>
        <c:tickLblSkip val="1"/>
        <c:noMultiLvlLbl val="0"/>
      </c:catAx>
      <c:valAx>
        <c:axId val="63544733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3432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ptCount val="21"/>
                <c:pt idx="0">
                  <c:v>0</c:v>
                </c:pt>
                <c:pt idx="1">
                  <c:v>0.0016057808109193096</c:v>
                </c:pt>
                <c:pt idx="2">
                  <c:v>0.010036130068245684</c:v>
                </c:pt>
                <c:pt idx="3">
                  <c:v>0.025692492974708953</c:v>
                </c:pt>
                <c:pt idx="4">
                  <c:v>0.0425531914893617</c:v>
                </c:pt>
                <c:pt idx="5">
                  <c:v>0.04897631473303894</c:v>
                </c:pt>
                <c:pt idx="6">
                  <c:v>0.04536330790847049</c:v>
                </c:pt>
                <c:pt idx="7">
                  <c:v>0.08631071858691289</c:v>
                </c:pt>
                <c:pt idx="8">
                  <c:v>0.0967482938578884</c:v>
                </c:pt>
                <c:pt idx="9">
                  <c:v>0.0983540746688077</c:v>
                </c:pt>
                <c:pt idx="10">
                  <c:v>0.08831794460056203</c:v>
                </c:pt>
                <c:pt idx="11">
                  <c:v>0.056202328382175835</c:v>
                </c:pt>
                <c:pt idx="12">
                  <c:v>0.059012444801284626</c:v>
                </c:pt>
                <c:pt idx="13">
                  <c:v>0.05058209554395825</c:v>
                </c:pt>
                <c:pt idx="14">
                  <c:v>0.04054596547571256</c:v>
                </c:pt>
                <c:pt idx="15">
                  <c:v>0.04415897230028101</c:v>
                </c:pt>
                <c:pt idx="16">
                  <c:v>0.03613006824568447</c:v>
                </c:pt>
                <c:pt idx="17">
                  <c:v>0.061019670814933764</c:v>
                </c:pt>
                <c:pt idx="18">
                  <c:v>0.04576475311120032</c:v>
                </c:pt>
                <c:pt idx="19">
                  <c:v>0.035728623042954634</c:v>
                </c:pt>
                <c:pt idx="20">
                  <c:v>0.026896828582898435</c:v>
                </c:pt>
              </c:numCache>
            </c:numRef>
          </c:val>
        </c:ser>
        <c:gapWidth val="5"/>
        <c:axId val="35031686"/>
        <c:axId val="46849719"/>
      </c:barChart>
      <c:catAx>
        <c:axId val="3503168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849719"/>
        <c:crosses val="autoZero"/>
        <c:auto val="1"/>
        <c:lblOffset val="100"/>
        <c:tickLblSkip val="1"/>
        <c:noMultiLvlLbl val="0"/>
      </c:catAx>
      <c:valAx>
        <c:axId val="46849719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0316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ptCount val="21"/>
                <c:pt idx="0">
                  <c:v>0.003926701570680628</c:v>
                </c:pt>
                <c:pt idx="1">
                  <c:v>0.007526178010471204</c:v>
                </c:pt>
                <c:pt idx="2">
                  <c:v>0.020942408376963352</c:v>
                </c:pt>
                <c:pt idx="3">
                  <c:v>0.0631544502617801</c:v>
                </c:pt>
                <c:pt idx="4">
                  <c:v>0.07624345549738219</c:v>
                </c:pt>
                <c:pt idx="5">
                  <c:v>0.060209424083769635</c:v>
                </c:pt>
                <c:pt idx="6">
                  <c:v>0.05137434554973822</c:v>
                </c:pt>
                <c:pt idx="7">
                  <c:v>0.07787958115183247</c:v>
                </c:pt>
                <c:pt idx="8">
                  <c:v>0.08835078534031414</c:v>
                </c:pt>
                <c:pt idx="9">
                  <c:v>0.08736910994764398</c:v>
                </c:pt>
                <c:pt idx="10">
                  <c:v>0.07526178010471204</c:v>
                </c:pt>
                <c:pt idx="11">
                  <c:v>0.05824607329842932</c:v>
                </c:pt>
                <c:pt idx="12">
                  <c:v>0.049738219895287955</c:v>
                </c:pt>
                <c:pt idx="13">
                  <c:v>0.03861256544502618</c:v>
                </c:pt>
                <c:pt idx="14">
                  <c:v>0.03763089005235602</c:v>
                </c:pt>
                <c:pt idx="15">
                  <c:v>0.03468586387434555</c:v>
                </c:pt>
                <c:pt idx="16">
                  <c:v>0.03959424083769633</c:v>
                </c:pt>
                <c:pt idx="17">
                  <c:v>0.04548429319371728</c:v>
                </c:pt>
                <c:pt idx="18">
                  <c:v>0.03206806282722513</c:v>
                </c:pt>
                <c:pt idx="19">
                  <c:v>0.031413612565445025</c:v>
                </c:pt>
                <c:pt idx="20">
                  <c:v>0.020287958115183247</c:v>
                </c:pt>
              </c:numCache>
            </c:numRef>
          </c:val>
        </c:ser>
        <c:gapWidth val="5"/>
        <c:axId val="18994288"/>
        <c:axId val="36730865"/>
      </c:barChart>
      <c:catAx>
        <c:axId val="1899428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730865"/>
        <c:crosses val="autoZero"/>
        <c:auto val="1"/>
        <c:lblOffset val="100"/>
        <c:tickLblSkip val="1"/>
        <c:noMultiLvlLbl val="0"/>
      </c:catAx>
      <c:valAx>
        <c:axId val="36730865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9942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'地域毎人口ピラミッド（人数）①'!$N$34:$N$54</c:f>
              <c:numCache/>
            </c:numRef>
          </c:val>
        </c:ser>
        <c:gapWidth val="5"/>
        <c:axId val="26643140"/>
        <c:axId val="38461669"/>
      </c:barChart>
      <c:catAx>
        <c:axId val="2664314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461669"/>
        <c:crosses val="autoZero"/>
        <c:auto val="1"/>
        <c:lblOffset val="100"/>
        <c:tickLblSkip val="1"/>
        <c:noMultiLvlLbl val="0"/>
      </c:catAx>
      <c:valAx>
        <c:axId val="38461669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643140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'地域毎人口ピラミッド（人数）①'!$L$94:$L$114</c:f>
              <c:numCache/>
            </c:numRef>
          </c:val>
        </c:ser>
        <c:gapWidth val="5"/>
        <c:axId val="10610702"/>
        <c:axId val="28387455"/>
      </c:barChart>
      <c:catAx>
        <c:axId val="1061070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387455"/>
        <c:crosses val="autoZero"/>
        <c:auto val="1"/>
        <c:lblOffset val="100"/>
        <c:tickLblSkip val="1"/>
        <c:noMultiLvlLbl val="0"/>
      </c:catAx>
      <c:valAx>
        <c:axId val="28387455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61070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'地域毎人口ピラミッド（人数）①'!$N$94:$N$114</c:f>
              <c:numCache/>
            </c:numRef>
          </c:val>
        </c:ser>
        <c:gapWidth val="5"/>
        <c:axId val="54160504"/>
        <c:axId val="17682489"/>
      </c:barChart>
      <c:catAx>
        <c:axId val="5416050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682489"/>
        <c:crosses val="autoZero"/>
        <c:auto val="1"/>
        <c:lblOffset val="100"/>
        <c:tickLblSkip val="1"/>
        <c:noMultiLvlLbl val="0"/>
      </c:catAx>
      <c:valAx>
        <c:axId val="17682489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160504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'地域毎人口ピラミッド（人数）①'!$L$124:$L$144</c:f>
              <c:numCache/>
            </c:numRef>
          </c:val>
        </c:ser>
        <c:gapWidth val="5"/>
        <c:axId val="24924674"/>
        <c:axId val="22995475"/>
      </c:barChart>
      <c:catAx>
        <c:axId val="2492467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995475"/>
        <c:crosses val="autoZero"/>
        <c:auto val="1"/>
        <c:lblOffset val="100"/>
        <c:tickLblSkip val="1"/>
        <c:noMultiLvlLbl val="0"/>
      </c:catAx>
      <c:valAx>
        <c:axId val="22995475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924674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Relationship Id="rId9" Type="http://schemas.openxmlformats.org/officeDocument/2006/relationships/chart" Target="/xl/charts/chart23.xml" /><Relationship Id="rId10" Type="http://schemas.openxmlformats.org/officeDocument/2006/relationships/chart" Target="/xl/charts/chart24.xml" /><Relationship Id="rId11" Type="http://schemas.openxmlformats.org/officeDocument/2006/relationships/chart" Target="/xl/charts/chart25.xml" /><Relationship Id="rId12" Type="http://schemas.openxmlformats.org/officeDocument/2006/relationships/chart" Target="/xl/charts/chart26.xml" /><Relationship Id="rId13" Type="http://schemas.openxmlformats.org/officeDocument/2006/relationships/chart" Target="/xl/charts/chart27.xml" /><Relationship Id="rId14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Relationship Id="rId12" Type="http://schemas.openxmlformats.org/officeDocument/2006/relationships/chart" Target="/xl/charts/chart4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Relationship Id="rId7" Type="http://schemas.openxmlformats.org/officeDocument/2006/relationships/chart" Target="/xl/charts/chart47.xml" /><Relationship Id="rId8" Type="http://schemas.openxmlformats.org/officeDocument/2006/relationships/chart" Target="/xl/charts/chart48.xml" /><Relationship Id="rId9" Type="http://schemas.openxmlformats.org/officeDocument/2006/relationships/chart" Target="/xl/charts/chart49.xml" /><Relationship Id="rId10" Type="http://schemas.openxmlformats.org/officeDocument/2006/relationships/chart" Target="/xl/charts/chart50.xml" /><Relationship Id="rId11" Type="http://schemas.openxmlformats.org/officeDocument/2006/relationships/chart" Target="/xl/charts/chart51.xml" /><Relationship Id="rId12" Type="http://schemas.openxmlformats.org/officeDocument/2006/relationships/chart" Target="/xl/charts/chart5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4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</xdr:colOff>
      <xdr:row>1</xdr:row>
      <xdr:rowOff>9525</xdr:rowOff>
    </xdr:from>
    <xdr:to>
      <xdr:col>9</xdr:col>
      <xdr:colOff>123825</xdr:colOff>
      <xdr:row>25</xdr:row>
      <xdr:rowOff>133350</xdr:rowOff>
    </xdr:to>
    <xdr:graphicFrame>
      <xdr:nvGraphicFramePr>
        <xdr:cNvPr id="2" name="グラフ 5"/>
        <xdr:cNvGraphicFramePr/>
      </xdr:nvGraphicFramePr>
      <xdr:xfrm>
        <a:off x="2828925" y="18097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9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190500</xdr:colOff>
      <xdr:row>61</xdr:row>
      <xdr:rowOff>0</xdr:rowOff>
    </xdr:from>
    <xdr:to>
      <xdr:col>9</xdr:col>
      <xdr:colOff>285750</xdr:colOff>
      <xdr:row>85</xdr:row>
      <xdr:rowOff>114300</xdr:rowOff>
    </xdr:to>
    <xdr:graphicFrame>
      <xdr:nvGraphicFramePr>
        <xdr:cNvPr id="5" name="グラフ 8"/>
        <xdr:cNvGraphicFramePr/>
      </xdr:nvGraphicFramePr>
      <xdr:xfrm>
        <a:off x="2933700" y="104584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31</xdr:row>
      <xdr:rowOff>9525</xdr:rowOff>
    </xdr:from>
    <xdr:to>
      <xdr:col>9</xdr:col>
      <xdr:colOff>0</xdr:colOff>
      <xdr:row>55</xdr:row>
      <xdr:rowOff>76200</xdr:rowOff>
    </xdr:to>
    <xdr:graphicFrame>
      <xdr:nvGraphicFramePr>
        <xdr:cNvPr id="6" name="グラフ 6"/>
        <xdr:cNvGraphicFramePr/>
      </xdr:nvGraphicFramePr>
      <xdr:xfrm>
        <a:off x="277177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190500</xdr:colOff>
      <xdr:row>90</xdr:row>
      <xdr:rowOff>161925</xdr:rowOff>
    </xdr:from>
    <xdr:to>
      <xdr:col>9</xdr:col>
      <xdr:colOff>285750</xdr:colOff>
      <xdr:row>115</xdr:row>
      <xdr:rowOff>104775</xdr:rowOff>
    </xdr:to>
    <xdr:graphicFrame>
      <xdr:nvGraphicFramePr>
        <xdr:cNvPr id="8" name="グラフ 11"/>
        <xdr:cNvGraphicFramePr/>
      </xdr:nvGraphicFramePr>
      <xdr:xfrm>
        <a:off x="2933700" y="15592425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2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114300</xdr:colOff>
      <xdr:row>120</xdr:row>
      <xdr:rowOff>161925</xdr:rowOff>
    </xdr:from>
    <xdr:to>
      <xdr:col>9</xdr:col>
      <xdr:colOff>209550</xdr:colOff>
      <xdr:row>145</xdr:row>
      <xdr:rowOff>104775</xdr:rowOff>
    </xdr:to>
    <xdr:graphicFrame>
      <xdr:nvGraphicFramePr>
        <xdr:cNvPr id="10" name="グラフ 13"/>
        <xdr:cNvGraphicFramePr/>
      </xdr:nvGraphicFramePr>
      <xdr:xfrm>
        <a:off x="2857500" y="20735925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7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295275</xdr:colOff>
      <xdr:row>181</xdr:row>
      <xdr:rowOff>28575</xdr:rowOff>
    </xdr:from>
    <xdr:to>
      <xdr:col>9</xdr:col>
      <xdr:colOff>390525</xdr:colOff>
      <xdr:row>205</xdr:row>
      <xdr:rowOff>142875</xdr:rowOff>
    </xdr:to>
    <xdr:graphicFrame>
      <xdr:nvGraphicFramePr>
        <xdr:cNvPr id="13" name="グラフ 16"/>
        <xdr:cNvGraphicFramePr/>
      </xdr:nvGraphicFramePr>
      <xdr:xfrm>
        <a:off x="3038475" y="3106102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190500</xdr:colOff>
      <xdr:row>151</xdr:row>
      <xdr:rowOff>9525</xdr:rowOff>
    </xdr:from>
    <xdr:to>
      <xdr:col>9</xdr:col>
      <xdr:colOff>285750</xdr:colOff>
      <xdr:row>175</xdr:row>
      <xdr:rowOff>123825</xdr:rowOff>
    </xdr:to>
    <xdr:graphicFrame>
      <xdr:nvGraphicFramePr>
        <xdr:cNvPr id="14" name="グラフ 14"/>
        <xdr:cNvGraphicFramePr/>
      </xdr:nvGraphicFramePr>
      <xdr:xfrm>
        <a:off x="293370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1025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</xdr:colOff>
      <xdr:row>1</xdr:row>
      <xdr:rowOff>9525</xdr:rowOff>
    </xdr:from>
    <xdr:to>
      <xdr:col>9</xdr:col>
      <xdr:colOff>104775</xdr:colOff>
      <xdr:row>25</xdr:row>
      <xdr:rowOff>133350</xdr:rowOff>
    </xdr:to>
    <xdr:graphicFrame>
      <xdr:nvGraphicFramePr>
        <xdr:cNvPr id="2" name="グラフ 1026"/>
        <xdr:cNvGraphicFramePr/>
      </xdr:nvGraphicFramePr>
      <xdr:xfrm>
        <a:off x="2809875" y="18097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102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1028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142875</xdr:colOff>
      <xdr:row>60</xdr:row>
      <xdr:rowOff>152400</xdr:rowOff>
    </xdr:from>
    <xdr:to>
      <xdr:col>9</xdr:col>
      <xdr:colOff>238125</xdr:colOff>
      <xdr:row>85</xdr:row>
      <xdr:rowOff>95250</xdr:rowOff>
    </xdr:to>
    <xdr:graphicFrame>
      <xdr:nvGraphicFramePr>
        <xdr:cNvPr id="5" name="グラフ 1029"/>
        <xdr:cNvGraphicFramePr/>
      </xdr:nvGraphicFramePr>
      <xdr:xfrm>
        <a:off x="2886075" y="1043940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31</xdr:row>
      <xdr:rowOff>9525</xdr:rowOff>
    </xdr:from>
    <xdr:to>
      <xdr:col>9</xdr:col>
      <xdr:colOff>0</xdr:colOff>
      <xdr:row>55</xdr:row>
      <xdr:rowOff>76200</xdr:rowOff>
    </xdr:to>
    <xdr:graphicFrame>
      <xdr:nvGraphicFramePr>
        <xdr:cNvPr id="6" name="グラフ 1030"/>
        <xdr:cNvGraphicFramePr/>
      </xdr:nvGraphicFramePr>
      <xdr:xfrm>
        <a:off x="277177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31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142875</xdr:colOff>
      <xdr:row>91</xdr:row>
      <xdr:rowOff>0</xdr:rowOff>
    </xdr:from>
    <xdr:to>
      <xdr:col>9</xdr:col>
      <xdr:colOff>238125</xdr:colOff>
      <xdr:row>115</xdr:row>
      <xdr:rowOff>114300</xdr:rowOff>
    </xdr:to>
    <xdr:graphicFrame>
      <xdr:nvGraphicFramePr>
        <xdr:cNvPr id="8" name="グラフ 1032"/>
        <xdr:cNvGraphicFramePr/>
      </xdr:nvGraphicFramePr>
      <xdr:xfrm>
        <a:off x="2886075" y="15601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033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114300</xdr:colOff>
      <xdr:row>120</xdr:row>
      <xdr:rowOff>161925</xdr:rowOff>
    </xdr:from>
    <xdr:to>
      <xdr:col>9</xdr:col>
      <xdr:colOff>209550</xdr:colOff>
      <xdr:row>145</xdr:row>
      <xdr:rowOff>104775</xdr:rowOff>
    </xdr:to>
    <xdr:graphicFrame>
      <xdr:nvGraphicFramePr>
        <xdr:cNvPr id="10" name="グラフ 1034"/>
        <xdr:cNvGraphicFramePr/>
      </xdr:nvGraphicFramePr>
      <xdr:xfrm>
        <a:off x="2857500" y="20735925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03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036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142875</xdr:colOff>
      <xdr:row>181</xdr:row>
      <xdr:rowOff>28575</xdr:rowOff>
    </xdr:from>
    <xdr:to>
      <xdr:col>9</xdr:col>
      <xdr:colOff>238125</xdr:colOff>
      <xdr:row>205</xdr:row>
      <xdr:rowOff>142875</xdr:rowOff>
    </xdr:to>
    <xdr:graphicFrame>
      <xdr:nvGraphicFramePr>
        <xdr:cNvPr id="13" name="グラフ 1037"/>
        <xdr:cNvGraphicFramePr/>
      </xdr:nvGraphicFramePr>
      <xdr:xfrm>
        <a:off x="2886075" y="3106102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152400</xdr:colOff>
      <xdr:row>151</xdr:row>
      <xdr:rowOff>9525</xdr:rowOff>
    </xdr:from>
    <xdr:to>
      <xdr:col>9</xdr:col>
      <xdr:colOff>247650</xdr:colOff>
      <xdr:row>175</xdr:row>
      <xdr:rowOff>123825</xdr:rowOff>
    </xdr:to>
    <xdr:graphicFrame>
      <xdr:nvGraphicFramePr>
        <xdr:cNvPr id="14" name="グラフ 1038"/>
        <xdr:cNvGraphicFramePr/>
      </xdr:nvGraphicFramePr>
      <xdr:xfrm>
        <a:off x="289560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34290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34290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19050</xdr:colOff>
      <xdr:row>2</xdr:row>
      <xdr:rowOff>0</xdr:rowOff>
    </xdr:from>
    <xdr:to>
      <xdr:col>15</xdr:col>
      <xdr:colOff>57150</xdr:colOff>
      <xdr:row>26</xdr:row>
      <xdr:rowOff>95250</xdr:rowOff>
    </xdr:to>
    <xdr:graphicFrame>
      <xdr:nvGraphicFramePr>
        <xdr:cNvPr id="3" name="グラフ 3"/>
        <xdr:cNvGraphicFramePr/>
      </xdr:nvGraphicFramePr>
      <xdr:xfrm>
        <a:off x="6838950" y="342900"/>
        <a:ext cx="3467100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19050</xdr:colOff>
      <xdr:row>2</xdr:row>
      <xdr:rowOff>0</xdr:rowOff>
    </xdr:from>
    <xdr:to>
      <xdr:col>25</xdr:col>
      <xdr:colOff>133350</xdr:colOff>
      <xdr:row>26</xdr:row>
      <xdr:rowOff>114300</xdr:rowOff>
    </xdr:to>
    <xdr:graphicFrame>
      <xdr:nvGraphicFramePr>
        <xdr:cNvPr id="4" name="グラフ 4"/>
        <xdr:cNvGraphicFramePr/>
      </xdr:nvGraphicFramePr>
      <xdr:xfrm>
        <a:off x="13696950" y="3429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133350</xdr:colOff>
      <xdr:row>2</xdr:row>
      <xdr:rowOff>19050</xdr:rowOff>
    </xdr:from>
    <xdr:to>
      <xdr:col>29</xdr:col>
      <xdr:colOff>228600</xdr:colOff>
      <xdr:row>26</xdr:row>
      <xdr:rowOff>133350</xdr:rowOff>
    </xdr:to>
    <xdr:graphicFrame>
      <xdr:nvGraphicFramePr>
        <xdr:cNvPr id="5" name="グラフ 5"/>
        <xdr:cNvGraphicFramePr/>
      </xdr:nvGraphicFramePr>
      <xdr:xfrm>
        <a:off x="16554450" y="3619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57150</xdr:colOff>
      <xdr:row>2</xdr:row>
      <xdr:rowOff>0</xdr:rowOff>
    </xdr:from>
    <xdr:to>
      <xdr:col>19</xdr:col>
      <xdr:colOff>28575</xdr:colOff>
      <xdr:row>26</xdr:row>
      <xdr:rowOff>104775</xdr:rowOff>
    </xdr:to>
    <xdr:graphicFrame>
      <xdr:nvGraphicFramePr>
        <xdr:cNvPr id="6" name="グラフ 6"/>
        <xdr:cNvGraphicFramePr/>
      </xdr:nvGraphicFramePr>
      <xdr:xfrm>
        <a:off x="9620250" y="342900"/>
        <a:ext cx="340042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57150</xdr:colOff>
      <xdr:row>55</xdr:row>
      <xdr:rowOff>114300</xdr:rowOff>
    </xdr:to>
    <xdr:graphicFrame>
      <xdr:nvGraphicFramePr>
        <xdr:cNvPr id="7" name="グラフ 7"/>
        <xdr:cNvGraphicFramePr/>
      </xdr:nvGraphicFramePr>
      <xdr:xfrm>
        <a:off x="0" y="5314950"/>
        <a:ext cx="348615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31</xdr:row>
      <xdr:rowOff>0</xdr:rowOff>
    </xdr:from>
    <xdr:to>
      <xdr:col>9</xdr:col>
      <xdr:colOff>142875</xdr:colOff>
      <xdr:row>55</xdr:row>
      <xdr:rowOff>114300</xdr:rowOff>
    </xdr:to>
    <xdr:graphicFrame>
      <xdr:nvGraphicFramePr>
        <xdr:cNvPr id="8" name="グラフ 8"/>
        <xdr:cNvGraphicFramePr/>
      </xdr:nvGraphicFramePr>
      <xdr:xfrm>
        <a:off x="2790825" y="5314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19050</xdr:colOff>
      <xdr:row>31</xdr:row>
      <xdr:rowOff>0</xdr:rowOff>
    </xdr:from>
    <xdr:to>
      <xdr:col>15</xdr:col>
      <xdr:colOff>123825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838950" y="53149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133350</xdr:colOff>
      <xdr:row>31</xdr:row>
      <xdr:rowOff>0</xdr:rowOff>
    </xdr:from>
    <xdr:to>
      <xdr:col>19</xdr:col>
      <xdr:colOff>228600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696450" y="53149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19050</xdr:colOff>
      <xdr:row>31</xdr:row>
      <xdr:rowOff>0</xdr:rowOff>
    </xdr:from>
    <xdr:to>
      <xdr:col>25</xdr:col>
      <xdr:colOff>142875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696950" y="5314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152400</xdr:colOff>
      <xdr:row>31</xdr:row>
      <xdr:rowOff>0</xdr:rowOff>
    </xdr:from>
    <xdr:to>
      <xdr:col>29</xdr:col>
      <xdr:colOff>247650</xdr:colOff>
      <xdr:row>55</xdr:row>
      <xdr:rowOff>114300</xdr:rowOff>
    </xdr:to>
    <xdr:graphicFrame>
      <xdr:nvGraphicFramePr>
        <xdr:cNvPr id="12" name="グラフ 12"/>
        <xdr:cNvGraphicFramePr/>
      </xdr:nvGraphicFramePr>
      <xdr:xfrm>
        <a:off x="16573500" y="53149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40005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40005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14</xdr:col>
      <xdr:colOff>666750</xdr:colOff>
      <xdr:row>26</xdr:row>
      <xdr:rowOff>133350</xdr:rowOff>
    </xdr:to>
    <xdr:graphicFrame>
      <xdr:nvGraphicFramePr>
        <xdr:cNvPr id="3" name="グラフ 3"/>
        <xdr:cNvGraphicFramePr/>
      </xdr:nvGraphicFramePr>
      <xdr:xfrm>
        <a:off x="6762750" y="400050"/>
        <a:ext cx="3409950" cy="4248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19050</xdr:colOff>
      <xdr:row>26</xdr:row>
      <xdr:rowOff>133350</xdr:rowOff>
    </xdr:to>
    <xdr:graphicFrame>
      <xdr:nvGraphicFramePr>
        <xdr:cNvPr id="4" name="グラフ 4"/>
        <xdr:cNvGraphicFramePr/>
      </xdr:nvGraphicFramePr>
      <xdr:xfrm>
        <a:off x="13315950" y="400050"/>
        <a:ext cx="3448050" cy="4248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0</xdr:colOff>
      <xdr:row>2</xdr:row>
      <xdr:rowOff>0</xdr:rowOff>
    </xdr:from>
    <xdr:to>
      <xdr:col>29</xdr:col>
      <xdr:colOff>95250</xdr:colOff>
      <xdr:row>26</xdr:row>
      <xdr:rowOff>142875</xdr:rowOff>
    </xdr:to>
    <xdr:graphicFrame>
      <xdr:nvGraphicFramePr>
        <xdr:cNvPr id="5" name="グラフ 5"/>
        <xdr:cNvGraphicFramePr/>
      </xdr:nvGraphicFramePr>
      <xdr:xfrm>
        <a:off x="16059150" y="400050"/>
        <a:ext cx="3524250" cy="4257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657225</xdr:colOff>
      <xdr:row>2</xdr:row>
      <xdr:rowOff>0</xdr:rowOff>
    </xdr:from>
    <xdr:to>
      <xdr:col>18</xdr:col>
      <xdr:colOff>628650</xdr:colOff>
      <xdr:row>26</xdr:row>
      <xdr:rowOff>142875</xdr:rowOff>
    </xdr:to>
    <xdr:graphicFrame>
      <xdr:nvGraphicFramePr>
        <xdr:cNvPr id="6" name="グラフ 6"/>
        <xdr:cNvGraphicFramePr/>
      </xdr:nvGraphicFramePr>
      <xdr:xfrm>
        <a:off x="9477375" y="400050"/>
        <a:ext cx="3400425" cy="4257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76200</xdr:colOff>
      <xdr:row>55</xdr:row>
      <xdr:rowOff>123825</xdr:rowOff>
    </xdr:to>
    <xdr:graphicFrame>
      <xdr:nvGraphicFramePr>
        <xdr:cNvPr id="7" name="グラフ 7"/>
        <xdr:cNvGraphicFramePr/>
      </xdr:nvGraphicFramePr>
      <xdr:xfrm>
        <a:off x="0" y="5400675"/>
        <a:ext cx="35052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57150</xdr:colOff>
      <xdr:row>31</xdr:row>
      <xdr:rowOff>0</xdr:rowOff>
    </xdr:from>
    <xdr:to>
      <xdr:col>9</xdr:col>
      <xdr:colOff>152400</xdr:colOff>
      <xdr:row>55</xdr:row>
      <xdr:rowOff>114300</xdr:rowOff>
    </xdr:to>
    <xdr:graphicFrame>
      <xdr:nvGraphicFramePr>
        <xdr:cNvPr id="8" name="グラフ 8"/>
        <xdr:cNvGraphicFramePr/>
      </xdr:nvGraphicFramePr>
      <xdr:xfrm>
        <a:off x="2800350" y="53911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15</xdr:col>
      <xdr:colOff>28575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762750" y="5391150"/>
        <a:ext cx="34575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28575</xdr:colOff>
      <xdr:row>31</xdr:row>
      <xdr:rowOff>0</xdr:rowOff>
    </xdr:from>
    <xdr:to>
      <xdr:col>19</xdr:col>
      <xdr:colOff>28575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534525" y="5391150"/>
        <a:ext cx="342900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0</xdr:colOff>
      <xdr:row>31</xdr:row>
      <xdr:rowOff>0</xdr:rowOff>
    </xdr:from>
    <xdr:to>
      <xdr:col>25</xdr:col>
      <xdr:colOff>47625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315950" y="5391150"/>
        <a:ext cx="34766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47625</xdr:colOff>
      <xdr:row>31</xdr:row>
      <xdr:rowOff>0</xdr:rowOff>
    </xdr:from>
    <xdr:to>
      <xdr:col>29</xdr:col>
      <xdr:colOff>142875</xdr:colOff>
      <xdr:row>55</xdr:row>
      <xdr:rowOff>114300</xdr:rowOff>
    </xdr:to>
    <xdr:graphicFrame>
      <xdr:nvGraphicFramePr>
        <xdr:cNvPr id="12" name="グラフ 14"/>
        <xdr:cNvGraphicFramePr/>
      </xdr:nvGraphicFramePr>
      <xdr:xfrm>
        <a:off x="16106775" y="53911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23"/>
  <sheetViews>
    <sheetView tabSelected="1" view="pageBreakPreview" zoomScale="75" zoomScaleSheetLayoutView="75" zoomScalePageLayoutView="0" workbookViewId="0" topLeftCell="A1">
      <pane xSplit="2" ySplit="2" topLeftCell="C3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CU31" sqref="CU31"/>
    </sheetView>
  </sheetViews>
  <sheetFormatPr defaultColWidth="9.00390625" defaultRowHeight="13.5"/>
  <cols>
    <col min="1" max="1" width="10.125" style="4" customWidth="1"/>
    <col min="2" max="2" width="3.25390625" style="4" customWidth="1"/>
    <col min="3" max="5" width="6.875" style="4" customWidth="1"/>
    <col min="6" max="6" width="6.625" style="4" customWidth="1"/>
    <col min="7" max="16" width="6.875" style="4" customWidth="1"/>
    <col min="17" max="17" width="6.625" style="4" customWidth="1"/>
    <col min="18" max="21" width="6.875" style="4" customWidth="1"/>
    <col min="22" max="22" width="7.00390625" style="4" customWidth="1"/>
    <col min="23" max="23" width="6.875" style="4" customWidth="1"/>
    <col min="24" max="24" width="6.625" style="4" customWidth="1"/>
    <col min="25" max="29" width="6.875" style="4" customWidth="1"/>
    <col min="30" max="30" width="6.75390625" style="4" customWidth="1"/>
    <col min="31" max="34" width="6.875" style="4" customWidth="1"/>
    <col min="35" max="35" width="6.625" style="4" customWidth="1"/>
    <col min="36" max="54" width="6.875" style="4" customWidth="1"/>
    <col min="55" max="55" width="7.00390625" style="4" customWidth="1"/>
    <col min="56" max="92" width="6.875" style="4" customWidth="1"/>
    <col min="93" max="93" width="6.625" style="4" customWidth="1"/>
    <col min="94" max="99" width="6.875" style="4" customWidth="1"/>
    <col min="100" max="100" width="6.625" style="4" customWidth="1"/>
    <col min="101" max="102" width="6.875" style="4" customWidth="1"/>
    <col min="103" max="103" width="8.00390625" style="4" customWidth="1"/>
    <col min="104" max="104" width="7.375" style="4" customWidth="1"/>
    <col min="105" max="16384" width="9.00390625" style="4" customWidth="1"/>
  </cols>
  <sheetData>
    <row r="1" spans="1:104" s="5" customFormat="1" ht="11.25" customHeight="1">
      <c r="A1" s="162" t="s">
        <v>0</v>
      </c>
      <c r="B1" s="162"/>
      <c r="C1" s="120">
        <v>0</v>
      </c>
      <c r="D1" s="120">
        <v>1</v>
      </c>
      <c r="E1" s="120">
        <v>2</v>
      </c>
      <c r="F1" s="120">
        <v>3</v>
      </c>
      <c r="G1" s="120">
        <v>4</v>
      </c>
      <c r="H1" s="120">
        <v>5</v>
      </c>
      <c r="I1" s="120">
        <v>6</v>
      </c>
      <c r="J1" s="120">
        <v>7</v>
      </c>
      <c r="K1" s="120">
        <v>8</v>
      </c>
      <c r="L1" s="120">
        <v>9</v>
      </c>
      <c r="M1" s="120">
        <v>10</v>
      </c>
      <c r="N1" s="120">
        <v>11</v>
      </c>
      <c r="O1" s="120">
        <v>12</v>
      </c>
      <c r="P1" s="120">
        <v>13</v>
      </c>
      <c r="Q1" s="120">
        <v>14</v>
      </c>
      <c r="R1" s="120">
        <v>15</v>
      </c>
      <c r="S1" s="120">
        <v>16</v>
      </c>
      <c r="T1" s="120">
        <v>17</v>
      </c>
      <c r="U1" s="120">
        <v>18</v>
      </c>
      <c r="V1" s="120">
        <v>19</v>
      </c>
      <c r="W1" s="120">
        <v>20</v>
      </c>
      <c r="X1" s="120">
        <v>21</v>
      </c>
      <c r="Y1" s="120">
        <v>22</v>
      </c>
      <c r="Z1" s="120">
        <v>23</v>
      </c>
      <c r="AA1" s="120">
        <v>24</v>
      </c>
      <c r="AB1" s="120">
        <v>25</v>
      </c>
      <c r="AC1" s="120">
        <v>26</v>
      </c>
      <c r="AD1" s="120">
        <v>27</v>
      </c>
      <c r="AE1" s="120">
        <v>28</v>
      </c>
      <c r="AF1" s="120">
        <v>29</v>
      </c>
      <c r="AG1" s="120">
        <v>30</v>
      </c>
      <c r="AH1" s="120">
        <v>31</v>
      </c>
      <c r="AI1" s="120">
        <v>32</v>
      </c>
      <c r="AJ1" s="120">
        <v>33</v>
      </c>
      <c r="AK1" s="120">
        <v>34</v>
      </c>
      <c r="AL1" s="120">
        <v>35</v>
      </c>
      <c r="AM1" s="120">
        <v>36</v>
      </c>
      <c r="AN1" s="120">
        <v>37</v>
      </c>
      <c r="AO1" s="120">
        <v>38</v>
      </c>
      <c r="AP1" s="120">
        <v>39</v>
      </c>
      <c r="AQ1" s="120">
        <v>40</v>
      </c>
      <c r="AR1" s="120">
        <v>41</v>
      </c>
      <c r="AS1" s="120">
        <v>42</v>
      </c>
      <c r="AT1" s="120">
        <v>43</v>
      </c>
      <c r="AU1" s="120">
        <v>44</v>
      </c>
      <c r="AV1" s="120">
        <v>45</v>
      </c>
      <c r="AW1" s="120">
        <v>46</v>
      </c>
      <c r="AX1" s="120">
        <v>47</v>
      </c>
      <c r="AY1" s="120">
        <v>48</v>
      </c>
      <c r="AZ1" s="120">
        <v>49</v>
      </c>
      <c r="BA1" s="120">
        <v>50</v>
      </c>
      <c r="BB1" s="120">
        <v>51</v>
      </c>
      <c r="BC1" s="120">
        <v>52</v>
      </c>
      <c r="BD1" s="120">
        <v>53</v>
      </c>
      <c r="BE1" s="120">
        <v>54</v>
      </c>
      <c r="BF1" s="120">
        <v>55</v>
      </c>
      <c r="BG1" s="120">
        <v>56</v>
      </c>
      <c r="BH1" s="120">
        <v>57</v>
      </c>
      <c r="BI1" s="120">
        <v>58</v>
      </c>
      <c r="BJ1" s="120">
        <v>59</v>
      </c>
      <c r="BK1" s="120">
        <v>60</v>
      </c>
      <c r="BL1" s="120">
        <v>61</v>
      </c>
      <c r="BM1" s="120">
        <v>62</v>
      </c>
      <c r="BN1" s="120">
        <v>63</v>
      </c>
      <c r="BO1" s="120">
        <v>64</v>
      </c>
      <c r="BP1" s="120">
        <v>65</v>
      </c>
      <c r="BQ1" s="120">
        <v>66</v>
      </c>
      <c r="BR1" s="120">
        <v>67</v>
      </c>
      <c r="BS1" s="120">
        <v>68</v>
      </c>
      <c r="BT1" s="120">
        <v>69</v>
      </c>
      <c r="BU1" s="120">
        <v>70</v>
      </c>
      <c r="BV1" s="120">
        <v>71</v>
      </c>
      <c r="BW1" s="120">
        <v>72</v>
      </c>
      <c r="BX1" s="120">
        <v>73</v>
      </c>
      <c r="BY1" s="120">
        <v>74</v>
      </c>
      <c r="BZ1" s="120">
        <v>75</v>
      </c>
      <c r="CA1" s="120">
        <v>76</v>
      </c>
      <c r="CB1" s="120">
        <v>77</v>
      </c>
      <c r="CC1" s="120">
        <v>78</v>
      </c>
      <c r="CD1" s="120">
        <v>79</v>
      </c>
      <c r="CE1" s="120">
        <v>80</v>
      </c>
      <c r="CF1" s="120">
        <v>81</v>
      </c>
      <c r="CG1" s="120">
        <v>82</v>
      </c>
      <c r="CH1" s="120">
        <v>83</v>
      </c>
      <c r="CI1" s="120">
        <v>84</v>
      </c>
      <c r="CJ1" s="120">
        <v>85</v>
      </c>
      <c r="CK1" s="120">
        <v>86</v>
      </c>
      <c r="CL1" s="120">
        <v>87</v>
      </c>
      <c r="CM1" s="120">
        <v>88</v>
      </c>
      <c r="CN1" s="120">
        <v>89</v>
      </c>
      <c r="CO1" s="120">
        <v>90</v>
      </c>
      <c r="CP1" s="120">
        <v>91</v>
      </c>
      <c r="CQ1" s="120">
        <v>92</v>
      </c>
      <c r="CR1" s="120">
        <v>93</v>
      </c>
      <c r="CS1" s="120">
        <v>94</v>
      </c>
      <c r="CT1" s="120">
        <v>95</v>
      </c>
      <c r="CU1" s="120">
        <v>96</v>
      </c>
      <c r="CV1" s="120">
        <v>97</v>
      </c>
      <c r="CW1" s="120">
        <v>98</v>
      </c>
      <c r="CX1" s="120">
        <v>99</v>
      </c>
      <c r="CY1" s="120" t="s">
        <v>1</v>
      </c>
      <c r="CZ1" s="18" t="s">
        <v>2</v>
      </c>
    </row>
    <row r="2" spans="1:104" s="6" customFormat="1" ht="11.25" customHeight="1">
      <c r="A2" s="16"/>
      <c r="B2" s="121"/>
      <c r="C2" s="122" t="s">
        <v>3</v>
      </c>
      <c r="D2" s="122" t="s">
        <v>3</v>
      </c>
      <c r="E2" s="122" t="s">
        <v>3</v>
      </c>
      <c r="F2" s="122" t="s">
        <v>3</v>
      </c>
      <c r="G2" s="122" t="s">
        <v>3</v>
      </c>
      <c r="H2" s="122" t="s">
        <v>3</v>
      </c>
      <c r="I2" s="122" t="s">
        <v>3</v>
      </c>
      <c r="J2" s="122" t="s">
        <v>3</v>
      </c>
      <c r="K2" s="122" t="s">
        <v>3</v>
      </c>
      <c r="L2" s="122" t="s">
        <v>3</v>
      </c>
      <c r="M2" s="123" t="s">
        <v>4</v>
      </c>
      <c r="N2" s="123" t="s">
        <v>4</v>
      </c>
      <c r="O2" s="123" t="s">
        <v>4</v>
      </c>
      <c r="P2" s="123" t="s">
        <v>4</v>
      </c>
      <c r="Q2" s="123" t="s">
        <v>4</v>
      </c>
      <c r="R2" s="123" t="s">
        <v>4</v>
      </c>
      <c r="S2" s="123" t="s">
        <v>4</v>
      </c>
      <c r="T2" s="123" t="s">
        <v>4</v>
      </c>
      <c r="U2" s="123" t="s">
        <v>4</v>
      </c>
      <c r="V2" s="123" t="s">
        <v>4</v>
      </c>
      <c r="W2" s="122" t="s">
        <v>5</v>
      </c>
      <c r="X2" s="122" t="s">
        <v>5</v>
      </c>
      <c r="Y2" s="122" t="s">
        <v>5</v>
      </c>
      <c r="Z2" s="122" t="s">
        <v>5</v>
      </c>
      <c r="AA2" s="122" t="s">
        <v>5</v>
      </c>
      <c r="AB2" s="122" t="s">
        <v>5</v>
      </c>
      <c r="AC2" s="122" t="s">
        <v>5</v>
      </c>
      <c r="AD2" s="122" t="s">
        <v>5</v>
      </c>
      <c r="AE2" s="122" t="s">
        <v>5</v>
      </c>
      <c r="AF2" s="122" t="s">
        <v>5</v>
      </c>
      <c r="AG2" s="122" t="s">
        <v>6</v>
      </c>
      <c r="AH2" s="122" t="s">
        <v>6</v>
      </c>
      <c r="AI2" s="122" t="s">
        <v>6</v>
      </c>
      <c r="AJ2" s="122" t="s">
        <v>6</v>
      </c>
      <c r="AK2" s="122" t="s">
        <v>6</v>
      </c>
      <c r="AL2" s="122" t="s">
        <v>6</v>
      </c>
      <c r="AM2" s="122" t="s">
        <v>6</v>
      </c>
      <c r="AN2" s="122" t="s">
        <v>6</v>
      </c>
      <c r="AO2" s="122" t="s">
        <v>6</v>
      </c>
      <c r="AP2" s="122" t="s">
        <v>6</v>
      </c>
      <c r="AQ2" s="122" t="s">
        <v>7</v>
      </c>
      <c r="AR2" s="122" t="s">
        <v>7</v>
      </c>
      <c r="AS2" s="122" t="s">
        <v>7</v>
      </c>
      <c r="AT2" s="122" t="s">
        <v>7</v>
      </c>
      <c r="AU2" s="122" t="s">
        <v>7</v>
      </c>
      <c r="AV2" s="122" t="s">
        <v>7</v>
      </c>
      <c r="AW2" s="122" t="s">
        <v>7</v>
      </c>
      <c r="AX2" s="122" t="s">
        <v>7</v>
      </c>
      <c r="AY2" s="122" t="s">
        <v>7</v>
      </c>
      <c r="AZ2" s="122" t="s">
        <v>7</v>
      </c>
      <c r="BA2" s="122" t="s">
        <v>8</v>
      </c>
      <c r="BB2" s="122" t="s">
        <v>8</v>
      </c>
      <c r="BC2" s="122" t="s">
        <v>8</v>
      </c>
      <c r="BD2" s="122" t="s">
        <v>8</v>
      </c>
      <c r="BE2" s="122" t="s">
        <v>8</v>
      </c>
      <c r="BF2" s="122" t="s">
        <v>8</v>
      </c>
      <c r="BG2" s="122" t="s">
        <v>8</v>
      </c>
      <c r="BH2" s="122" t="s">
        <v>8</v>
      </c>
      <c r="BI2" s="122" t="s">
        <v>8</v>
      </c>
      <c r="BJ2" s="122" t="s">
        <v>8</v>
      </c>
      <c r="BK2" s="122" t="s">
        <v>9</v>
      </c>
      <c r="BL2" s="122" t="s">
        <v>9</v>
      </c>
      <c r="BM2" s="122" t="s">
        <v>9</v>
      </c>
      <c r="BN2" s="122" t="s">
        <v>9</v>
      </c>
      <c r="BO2" s="122" t="s">
        <v>9</v>
      </c>
      <c r="BP2" s="122" t="s">
        <v>9</v>
      </c>
      <c r="BQ2" s="122" t="s">
        <v>9</v>
      </c>
      <c r="BR2" s="122" t="s">
        <v>9</v>
      </c>
      <c r="BS2" s="122" t="s">
        <v>9</v>
      </c>
      <c r="BT2" s="122" t="s">
        <v>9</v>
      </c>
      <c r="BU2" s="122" t="s">
        <v>10</v>
      </c>
      <c r="BV2" s="122" t="s">
        <v>10</v>
      </c>
      <c r="BW2" s="122" t="s">
        <v>10</v>
      </c>
      <c r="BX2" s="122" t="s">
        <v>10</v>
      </c>
      <c r="BY2" s="122" t="s">
        <v>10</v>
      </c>
      <c r="BZ2" s="122" t="s">
        <v>10</v>
      </c>
      <c r="CA2" s="122" t="s">
        <v>10</v>
      </c>
      <c r="CB2" s="122" t="s">
        <v>10</v>
      </c>
      <c r="CC2" s="122" t="s">
        <v>10</v>
      </c>
      <c r="CD2" s="122" t="s">
        <v>10</v>
      </c>
      <c r="CE2" s="122" t="s">
        <v>11</v>
      </c>
      <c r="CF2" s="122" t="s">
        <v>11</v>
      </c>
      <c r="CG2" s="122" t="s">
        <v>11</v>
      </c>
      <c r="CH2" s="122" t="s">
        <v>11</v>
      </c>
      <c r="CI2" s="122" t="s">
        <v>11</v>
      </c>
      <c r="CJ2" s="122" t="s">
        <v>11</v>
      </c>
      <c r="CK2" s="122" t="s">
        <v>11</v>
      </c>
      <c r="CL2" s="122" t="s">
        <v>11</v>
      </c>
      <c r="CM2" s="122" t="s">
        <v>11</v>
      </c>
      <c r="CN2" s="122" t="s">
        <v>11</v>
      </c>
      <c r="CO2" s="122" t="s">
        <v>12</v>
      </c>
      <c r="CP2" s="122" t="s">
        <v>12</v>
      </c>
      <c r="CQ2" s="122" t="s">
        <v>12</v>
      </c>
      <c r="CR2" s="122" t="s">
        <v>12</v>
      </c>
      <c r="CS2" s="122" t="s">
        <v>12</v>
      </c>
      <c r="CT2" s="122" t="s">
        <v>12</v>
      </c>
      <c r="CU2" s="122" t="s">
        <v>12</v>
      </c>
      <c r="CV2" s="122" t="s">
        <v>12</v>
      </c>
      <c r="CW2" s="122" t="s">
        <v>12</v>
      </c>
      <c r="CX2" s="122" t="s">
        <v>12</v>
      </c>
      <c r="CY2" s="122" t="s">
        <v>1</v>
      </c>
      <c r="CZ2" s="124"/>
    </row>
    <row r="3" spans="1:131" s="5" customFormat="1" ht="11.25" customHeight="1">
      <c r="A3" s="161" t="s">
        <v>24</v>
      </c>
      <c r="B3" s="130" t="s">
        <v>13</v>
      </c>
      <c r="C3" s="131">
        <v>396</v>
      </c>
      <c r="D3" s="131">
        <v>444</v>
      </c>
      <c r="E3" s="131">
        <v>437</v>
      </c>
      <c r="F3" s="131">
        <v>452</v>
      </c>
      <c r="G3" s="131">
        <v>510</v>
      </c>
      <c r="H3" s="131">
        <v>473</v>
      </c>
      <c r="I3" s="131">
        <v>467</v>
      </c>
      <c r="J3" s="131">
        <v>490</v>
      </c>
      <c r="K3" s="131">
        <v>457</v>
      </c>
      <c r="L3" s="131">
        <v>473</v>
      </c>
      <c r="M3" s="131">
        <v>491</v>
      </c>
      <c r="N3" s="131">
        <v>477</v>
      </c>
      <c r="O3" s="131">
        <v>497</v>
      </c>
      <c r="P3" s="131">
        <v>474</v>
      </c>
      <c r="Q3" s="131">
        <v>495</v>
      </c>
      <c r="R3" s="131">
        <v>522</v>
      </c>
      <c r="S3" s="131">
        <v>513</v>
      </c>
      <c r="T3" s="131">
        <v>568</v>
      </c>
      <c r="U3" s="131">
        <v>528</v>
      </c>
      <c r="V3" s="131">
        <v>453</v>
      </c>
      <c r="W3" s="131">
        <v>440</v>
      </c>
      <c r="X3" s="131">
        <v>367</v>
      </c>
      <c r="Y3" s="131">
        <v>378</v>
      </c>
      <c r="Z3" s="131">
        <v>400</v>
      </c>
      <c r="AA3" s="131">
        <v>415</v>
      </c>
      <c r="AB3" s="131">
        <v>384</v>
      </c>
      <c r="AC3" s="131">
        <v>417</v>
      </c>
      <c r="AD3" s="131">
        <v>435</v>
      </c>
      <c r="AE3" s="131">
        <v>459</v>
      </c>
      <c r="AF3" s="131">
        <v>451</v>
      </c>
      <c r="AG3" s="131">
        <v>461</v>
      </c>
      <c r="AH3" s="131">
        <v>540</v>
      </c>
      <c r="AI3" s="131">
        <v>526</v>
      </c>
      <c r="AJ3" s="131">
        <v>483</v>
      </c>
      <c r="AK3" s="131">
        <v>555</v>
      </c>
      <c r="AL3" s="131">
        <v>579</v>
      </c>
      <c r="AM3" s="131">
        <v>576</v>
      </c>
      <c r="AN3" s="131">
        <v>621</v>
      </c>
      <c r="AO3" s="131">
        <v>590</v>
      </c>
      <c r="AP3" s="131">
        <v>613</v>
      </c>
      <c r="AQ3" s="131">
        <v>631</v>
      </c>
      <c r="AR3" s="131">
        <v>697</v>
      </c>
      <c r="AS3" s="131">
        <v>680</v>
      </c>
      <c r="AT3" s="131">
        <v>679</v>
      </c>
      <c r="AU3" s="131">
        <v>645</v>
      </c>
      <c r="AV3" s="131">
        <v>617</v>
      </c>
      <c r="AW3" s="131">
        <v>612</v>
      </c>
      <c r="AX3" s="131">
        <v>593</v>
      </c>
      <c r="AY3" s="131">
        <v>619</v>
      </c>
      <c r="AZ3" s="131">
        <v>487</v>
      </c>
      <c r="BA3" s="131">
        <v>567</v>
      </c>
      <c r="BB3" s="131">
        <v>533</v>
      </c>
      <c r="BC3" s="131">
        <v>564</v>
      </c>
      <c r="BD3" s="131">
        <v>524</v>
      </c>
      <c r="BE3" s="131">
        <v>607</v>
      </c>
      <c r="BF3" s="131">
        <v>570</v>
      </c>
      <c r="BG3" s="131">
        <v>583</v>
      </c>
      <c r="BH3" s="131">
        <v>605</v>
      </c>
      <c r="BI3" s="131">
        <v>562</v>
      </c>
      <c r="BJ3" s="131">
        <v>561</v>
      </c>
      <c r="BK3" s="131">
        <v>642</v>
      </c>
      <c r="BL3" s="131">
        <v>639</v>
      </c>
      <c r="BM3" s="131">
        <v>666</v>
      </c>
      <c r="BN3" s="131">
        <v>667</v>
      </c>
      <c r="BO3" s="131">
        <v>650</v>
      </c>
      <c r="BP3" s="131">
        <v>691</v>
      </c>
      <c r="BQ3" s="131">
        <v>699</v>
      </c>
      <c r="BR3" s="131">
        <v>697</v>
      </c>
      <c r="BS3" s="131">
        <v>660</v>
      </c>
      <c r="BT3" s="131">
        <v>468</v>
      </c>
      <c r="BU3" s="131">
        <v>420</v>
      </c>
      <c r="BV3" s="131">
        <v>513</v>
      </c>
      <c r="BW3" s="131">
        <v>456</v>
      </c>
      <c r="BX3" s="131">
        <v>474</v>
      </c>
      <c r="BY3" s="131">
        <v>437</v>
      </c>
      <c r="BZ3" s="131">
        <v>450</v>
      </c>
      <c r="CA3" s="131">
        <v>409</v>
      </c>
      <c r="CB3" s="131">
        <v>337</v>
      </c>
      <c r="CC3" s="131">
        <v>423</v>
      </c>
      <c r="CD3" s="131">
        <v>358</v>
      </c>
      <c r="CE3" s="131">
        <v>350</v>
      </c>
      <c r="CF3" s="131">
        <v>309</v>
      </c>
      <c r="CG3" s="131">
        <v>312</v>
      </c>
      <c r="CH3" s="131">
        <v>270</v>
      </c>
      <c r="CI3" s="131">
        <v>204</v>
      </c>
      <c r="CJ3" s="131">
        <v>193</v>
      </c>
      <c r="CK3" s="131">
        <v>191</v>
      </c>
      <c r="CL3" s="131">
        <v>129</v>
      </c>
      <c r="CM3" s="131">
        <v>125</v>
      </c>
      <c r="CN3" s="131">
        <v>119</v>
      </c>
      <c r="CO3" s="131">
        <v>89</v>
      </c>
      <c r="CP3" s="131">
        <v>67</v>
      </c>
      <c r="CQ3" s="131">
        <v>50</v>
      </c>
      <c r="CR3" s="131">
        <v>24</v>
      </c>
      <c r="CS3" s="131">
        <v>24</v>
      </c>
      <c r="CT3" s="131">
        <v>23</v>
      </c>
      <c r="CU3" s="131">
        <v>13</v>
      </c>
      <c r="CV3" s="131">
        <v>5</v>
      </c>
      <c r="CW3" s="131">
        <v>2</v>
      </c>
      <c r="CX3" s="131">
        <v>1</v>
      </c>
      <c r="CY3" s="131">
        <v>8</v>
      </c>
      <c r="CZ3" s="132">
        <f aca="true" t="shared" si="0" ref="CZ3:CZ8">SUM(C3:CY3)</f>
        <v>44507</v>
      </c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</row>
    <row r="4" spans="1:131" s="5" customFormat="1" ht="11.25" customHeight="1">
      <c r="A4" s="161"/>
      <c r="B4" s="133" t="s">
        <v>14</v>
      </c>
      <c r="C4" s="134">
        <v>391</v>
      </c>
      <c r="D4" s="134">
        <v>428</v>
      </c>
      <c r="E4" s="134">
        <v>417</v>
      </c>
      <c r="F4" s="134">
        <v>433</v>
      </c>
      <c r="G4" s="134">
        <v>424</v>
      </c>
      <c r="H4" s="134">
        <v>434</v>
      </c>
      <c r="I4" s="134">
        <v>437</v>
      </c>
      <c r="J4" s="134">
        <v>448</v>
      </c>
      <c r="K4" s="134">
        <v>468</v>
      </c>
      <c r="L4" s="134">
        <v>447</v>
      </c>
      <c r="M4" s="134">
        <v>418</v>
      </c>
      <c r="N4" s="134">
        <v>480</v>
      </c>
      <c r="O4" s="134">
        <v>479</v>
      </c>
      <c r="P4" s="134">
        <v>461</v>
      </c>
      <c r="Q4" s="134">
        <v>502</v>
      </c>
      <c r="R4" s="134">
        <v>535</v>
      </c>
      <c r="S4" s="134">
        <v>492</v>
      </c>
      <c r="T4" s="134">
        <v>534</v>
      </c>
      <c r="U4" s="134">
        <v>484</v>
      </c>
      <c r="V4" s="134">
        <v>500</v>
      </c>
      <c r="W4" s="134">
        <v>457</v>
      </c>
      <c r="X4" s="134">
        <v>448</v>
      </c>
      <c r="Y4" s="134">
        <v>423</v>
      </c>
      <c r="Z4" s="134">
        <v>400</v>
      </c>
      <c r="AA4" s="134">
        <v>417</v>
      </c>
      <c r="AB4" s="134">
        <v>395</v>
      </c>
      <c r="AC4" s="134">
        <v>444</v>
      </c>
      <c r="AD4" s="134">
        <v>441</v>
      </c>
      <c r="AE4" s="134">
        <v>460</v>
      </c>
      <c r="AF4" s="134">
        <v>463</v>
      </c>
      <c r="AG4" s="134">
        <v>516</v>
      </c>
      <c r="AH4" s="134">
        <v>548</v>
      </c>
      <c r="AI4" s="134">
        <v>526</v>
      </c>
      <c r="AJ4" s="134">
        <v>558</v>
      </c>
      <c r="AK4" s="134">
        <v>517</v>
      </c>
      <c r="AL4" s="134">
        <v>577</v>
      </c>
      <c r="AM4" s="134">
        <v>621</v>
      </c>
      <c r="AN4" s="134">
        <v>620</v>
      </c>
      <c r="AO4" s="134">
        <v>610</v>
      </c>
      <c r="AP4" s="134">
        <v>629</v>
      </c>
      <c r="AQ4" s="134">
        <v>664</v>
      </c>
      <c r="AR4" s="134">
        <v>688</v>
      </c>
      <c r="AS4" s="134">
        <v>718</v>
      </c>
      <c r="AT4" s="134">
        <v>721</v>
      </c>
      <c r="AU4" s="134">
        <v>714</v>
      </c>
      <c r="AV4" s="134">
        <v>666</v>
      </c>
      <c r="AW4" s="134">
        <v>697</v>
      </c>
      <c r="AX4" s="134">
        <v>620</v>
      </c>
      <c r="AY4" s="134">
        <v>723</v>
      </c>
      <c r="AZ4" s="134">
        <v>474</v>
      </c>
      <c r="BA4" s="134">
        <v>666</v>
      </c>
      <c r="BB4" s="134">
        <v>643</v>
      </c>
      <c r="BC4" s="134">
        <v>688</v>
      </c>
      <c r="BD4" s="134">
        <v>616</v>
      </c>
      <c r="BE4" s="134">
        <v>611</v>
      </c>
      <c r="BF4" s="134">
        <v>674</v>
      </c>
      <c r="BG4" s="134">
        <v>602</v>
      </c>
      <c r="BH4" s="134">
        <v>664</v>
      </c>
      <c r="BI4" s="134">
        <v>594</v>
      </c>
      <c r="BJ4" s="134">
        <v>607</v>
      </c>
      <c r="BK4" s="134">
        <v>613</v>
      </c>
      <c r="BL4" s="134">
        <v>678</v>
      </c>
      <c r="BM4" s="134">
        <v>676</v>
      </c>
      <c r="BN4" s="134">
        <v>697</v>
      </c>
      <c r="BO4" s="134">
        <v>781</v>
      </c>
      <c r="BP4" s="134">
        <v>693</v>
      </c>
      <c r="BQ4" s="134">
        <v>836</v>
      </c>
      <c r="BR4" s="134">
        <v>808</v>
      </c>
      <c r="BS4" s="134">
        <v>802</v>
      </c>
      <c r="BT4" s="134">
        <v>472</v>
      </c>
      <c r="BU4" s="134">
        <v>481</v>
      </c>
      <c r="BV4" s="134">
        <v>608</v>
      </c>
      <c r="BW4" s="134">
        <v>559</v>
      </c>
      <c r="BX4" s="134">
        <v>611</v>
      </c>
      <c r="BY4" s="134">
        <v>558</v>
      </c>
      <c r="BZ4" s="134">
        <v>588</v>
      </c>
      <c r="CA4" s="134">
        <v>530</v>
      </c>
      <c r="CB4" s="134">
        <v>511</v>
      </c>
      <c r="CC4" s="134">
        <v>496</v>
      </c>
      <c r="CD4" s="134">
        <v>423</v>
      </c>
      <c r="CE4" s="134">
        <v>499</v>
      </c>
      <c r="CF4" s="134">
        <v>482</v>
      </c>
      <c r="CG4" s="134">
        <v>455</v>
      </c>
      <c r="CH4" s="134">
        <v>424</v>
      </c>
      <c r="CI4" s="134">
        <v>403</v>
      </c>
      <c r="CJ4" s="134">
        <v>343</v>
      </c>
      <c r="CK4" s="134">
        <v>333</v>
      </c>
      <c r="CL4" s="134">
        <v>316</v>
      </c>
      <c r="CM4" s="134">
        <v>293</v>
      </c>
      <c r="CN4" s="134">
        <v>278</v>
      </c>
      <c r="CO4" s="134">
        <v>249</v>
      </c>
      <c r="CP4" s="134">
        <v>171</v>
      </c>
      <c r="CQ4" s="134">
        <v>166</v>
      </c>
      <c r="CR4" s="134">
        <v>135</v>
      </c>
      <c r="CS4" s="134">
        <v>84</v>
      </c>
      <c r="CT4" s="134">
        <v>77</v>
      </c>
      <c r="CU4" s="134">
        <v>69</v>
      </c>
      <c r="CV4" s="134">
        <v>50</v>
      </c>
      <c r="CW4" s="134">
        <v>35</v>
      </c>
      <c r="CX4" s="134">
        <v>29</v>
      </c>
      <c r="CY4" s="134">
        <v>44</v>
      </c>
      <c r="CZ4" s="135">
        <f t="shared" si="0"/>
        <v>49688</v>
      </c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</row>
    <row r="5" spans="1:131" s="5" customFormat="1" ht="11.25" customHeight="1">
      <c r="A5" s="161"/>
      <c r="B5" s="136" t="s">
        <v>15</v>
      </c>
      <c r="C5" s="137">
        <v>787</v>
      </c>
      <c r="D5" s="137">
        <v>872</v>
      </c>
      <c r="E5" s="137">
        <v>854</v>
      </c>
      <c r="F5" s="137">
        <v>885</v>
      </c>
      <c r="G5" s="137">
        <v>934</v>
      </c>
      <c r="H5" s="137">
        <v>907</v>
      </c>
      <c r="I5" s="137">
        <v>904</v>
      </c>
      <c r="J5" s="137">
        <v>938</v>
      </c>
      <c r="K5" s="137">
        <v>925</v>
      </c>
      <c r="L5" s="137">
        <v>920</v>
      </c>
      <c r="M5" s="137">
        <v>909</v>
      </c>
      <c r="N5" s="137">
        <v>957</v>
      </c>
      <c r="O5" s="137">
        <v>976</v>
      </c>
      <c r="P5" s="137">
        <v>935</v>
      </c>
      <c r="Q5" s="137">
        <v>997</v>
      </c>
      <c r="R5" s="137">
        <v>1057</v>
      </c>
      <c r="S5" s="137">
        <v>1005</v>
      </c>
      <c r="T5" s="137">
        <v>1102</v>
      </c>
      <c r="U5" s="137">
        <v>1012</v>
      </c>
      <c r="V5" s="137">
        <v>953</v>
      </c>
      <c r="W5" s="137">
        <v>897</v>
      </c>
      <c r="X5" s="137">
        <v>815</v>
      </c>
      <c r="Y5" s="137">
        <v>801</v>
      </c>
      <c r="Z5" s="137">
        <v>800</v>
      </c>
      <c r="AA5" s="137">
        <v>832</v>
      </c>
      <c r="AB5" s="137">
        <v>779</v>
      </c>
      <c r="AC5" s="137">
        <v>861</v>
      </c>
      <c r="AD5" s="137">
        <v>876</v>
      </c>
      <c r="AE5" s="137">
        <v>919</v>
      </c>
      <c r="AF5" s="137">
        <v>914</v>
      </c>
      <c r="AG5" s="137">
        <v>977</v>
      </c>
      <c r="AH5" s="137">
        <v>1088</v>
      </c>
      <c r="AI5" s="137">
        <v>1052</v>
      </c>
      <c r="AJ5" s="137">
        <v>1041</v>
      </c>
      <c r="AK5" s="137">
        <v>1072</v>
      </c>
      <c r="AL5" s="137">
        <v>1156</v>
      </c>
      <c r="AM5" s="137">
        <v>1197</v>
      </c>
      <c r="AN5" s="137">
        <v>1241</v>
      </c>
      <c r="AO5" s="137">
        <v>1200</v>
      </c>
      <c r="AP5" s="137">
        <v>1242</v>
      </c>
      <c r="AQ5" s="137">
        <v>1295</v>
      </c>
      <c r="AR5" s="137">
        <v>1385</v>
      </c>
      <c r="AS5" s="137">
        <v>1398</v>
      </c>
      <c r="AT5" s="137">
        <v>1400</v>
      </c>
      <c r="AU5" s="137">
        <v>1359</v>
      </c>
      <c r="AV5" s="137">
        <v>1283</v>
      </c>
      <c r="AW5" s="137">
        <v>1309</v>
      </c>
      <c r="AX5" s="137">
        <v>1213</v>
      </c>
      <c r="AY5" s="137">
        <v>1342</v>
      </c>
      <c r="AZ5" s="137">
        <v>961</v>
      </c>
      <c r="BA5" s="137">
        <v>1233</v>
      </c>
      <c r="BB5" s="137">
        <v>1176</v>
      </c>
      <c r="BC5" s="137">
        <v>1252</v>
      </c>
      <c r="BD5" s="137">
        <v>1140</v>
      </c>
      <c r="BE5" s="137">
        <v>1218</v>
      </c>
      <c r="BF5" s="137">
        <v>1244</v>
      </c>
      <c r="BG5" s="137">
        <v>1185</v>
      </c>
      <c r="BH5" s="137">
        <v>1269</v>
      </c>
      <c r="BI5" s="137">
        <v>1156</v>
      </c>
      <c r="BJ5" s="137">
        <v>1168</v>
      </c>
      <c r="BK5" s="137">
        <v>1255</v>
      </c>
      <c r="BL5" s="137">
        <v>1317</v>
      </c>
      <c r="BM5" s="137">
        <v>1342</v>
      </c>
      <c r="BN5" s="137">
        <v>1364</v>
      </c>
      <c r="BO5" s="137">
        <v>1431</v>
      </c>
      <c r="BP5" s="137">
        <v>1384</v>
      </c>
      <c r="BQ5" s="137">
        <v>1535</v>
      </c>
      <c r="BR5" s="137">
        <v>1505</v>
      </c>
      <c r="BS5" s="137">
        <v>1462</v>
      </c>
      <c r="BT5" s="137">
        <v>940</v>
      </c>
      <c r="BU5" s="137">
        <v>901</v>
      </c>
      <c r="BV5" s="137">
        <v>1121</v>
      </c>
      <c r="BW5" s="137">
        <v>1015</v>
      </c>
      <c r="BX5" s="137">
        <v>1085</v>
      </c>
      <c r="BY5" s="137">
        <v>995</v>
      </c>
      <c r="BZ5" s="137">
        <v>1038</v>
      </c>
      <c r="CA5" s="137">
        <v>939</v>
      </c>
      <c r="CB5" s="137">
        <v>848</v>
      </c>
      <c r="CC5" s="137">
        <v>919</v>
      </c>
      <c r="CD5" s="137">
        <v>781</v>
      </c>
      <c r="CE5" s="137">
        <v>849</v>
      </c>
      <c r="CF5" s="137">
        <v>791</v>
      </c>
      <c r="CG5" s="137">
        <v>767</v>
      </c>
      <c r="CH5" s="137">
        <v>694</v>
      </c>
      <c r="CI5" s="137">
        <v>607</v>
      </c>
      <c r="CJ5" s="137">
        <v>536</v>
      </c>
      <c r="CK5" s="137">
        <v>524</v>
      </c>
      <c r="CL5" s="137">
        <v>445</v>
      </c>
      <c r="CM5" s="137">
        <v>418</v>
      </c>
      <c r="CN5" s="137">
        <v>397</v>
      </c>
      <c r="CO5" s="137">
        <v>338</v>
      </c>
      <c r="CP5" s="137">
        <v>238</v>
      </c>
      <c r="CQ5" s="137">
        <v>216</v>
      </c>
      <c r="CR5" s="137">
        <v>159</v>
      </c>
      <c r="CS5" s="137">
        <v>108</v>
      </c>
      <c r="CT5" s="137">
        <v>100</v>
      </c>
      <c r="CU5" s="137">
        <v>82</v>
      </c>
      <c r="CV5" s="137">
        <v>55</v>
      </c>
      <c r="CW5" s="137">
        <v>37</v>
      </c>
      <c r="CX5" s="137">
        <v>30</v>
      </c>
      <c r="CY5" s="137">
        <v>52</v>
      </c>
      <c r="CZ5" s="135">
        <f t="shared" si="0"/>
        <v>94195</v>
      </c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</row>
    <row r="6" spans="1:105" s="5" customFormat="1" ht="11.25" customHeight="1">
      <c r="A6" s="161" t="s">
        <v>25</v>
      </c>
      <c r="B6" s="130" t="s">
        <v>13</v>
      </c>
      <c r="C6" s="131">
        <v>89</v>
      </c>
      <c r="D6" s="131">
        <v>74</v>
      </c>
      <c r="E6" s="131">
        <v>79</v>
      </c>
      <c r="F6" s="131">
        <v>59</v>
      </c>
      <c r="G6" s="131">
        <v>65</v>
      </c>
      <c r="H6" s="131">
        <v>77</v>
      </c>
      <c r="I6" s="131">
        <v>84</v>
      </c>
      <c r="J6" s="131">
        <v>79</v>
      </c>
      <c r="K6" s="131">
        <v>63</v>
      </c>
      <c r="L6" s="131">
        <v>81</v>
      </c>
      <c r="M6" s="131">
        <v>95</v>
      </c>
      <c r="N6" s="131">
        <v>86</v>
      </c>
      <c r="O6" s="131">
        <v>72</v>
      </c>
      <c r="P6" s="131">
        <v>83</v>
      </c>
      <c r="Q6" s="131">
        <v>87</v>
      </c>
      <c r="R6" s="131">
        <v>63</v>
      </c>
      <c r="S6" s="131">
        <v>70</v>
      </c>
      <c r="T6" s="131">
        <v>79</v>
      </c>
      <c r="U6" s="131">
        <v>61</v>
      </c>
      <c r="V6" s="131">
        <v>53</v>
      </c>
      <c r="W6" s="131">
        <v>72</v>
      </c>
      <c r="X6" s="131">
        <v>70</v>
      </c>
      <c r="Y6" s="131">
        <v>69</v>
      </c>
      <c r="Z6" s="131">
        <v>58</v>
      </c>
      <c r="AA6" s="131">
        <v>72</v>
      </c>
      <c r="AB6" s="131">
        <v>70</v>
      </c>
      <c r="AC6" s="131">
        <v>77</v>
      </c>
      <c r="AD6" s="131">
        <v>94</v>
      </c>
      <c r="AE6" s="131">
        <v>82</v>
      </c>
      <c r="AF6" s="131">
        <v>85</v>
      </c>
      <c r="AG6" s="131">
        <v>69</v>
      </c>
      <c r="AH6" s="131">
        <v>86</v>
      </c>
      <c r="AI6" s="131">
        <v>99</v>
      </c>
      <c r="AJ6" s="131">
        <v>66</v>
      </c>
      <c r="AK6" s="131">
        <v>101</v>
      </c>
      <c r="AL6" s="131">
        <v>80</v>
      </c>
      <c r="AM6" s="131">
        <v>111</v>
      </c>
      <c r="AN6" s="131">
        <v>100</v>
      </c>
      <c r="AO6" s="131">
        <v>99</v>
      </c>
      <c r="AP6" s="131">
        <v>87</v>
      </c>
      <c r="AQ6" s="131">
        <v>111</v>
      </c>
      <c r="AR6" s="131">
        <v>101</v>
      </c>
      <c r="AS6" s="131">
        <v>112</v>
      </c>
      <c r="AT6" s="131">
        <v>97</v>
      </c>
      <c r="AU6" s="131">
        <v>102</v>
      </c>
      <c r="AV6" s="131">
        <v>113</v>
      </c>
      <c r="AW6" s="131">
        <v>109</v>
      </c>
      <c r="AX6" s="131">
        <v>93</v>
      </c>
      <c r="AY6" s="131">
        <v>73</v>
      </c>
      <c r="AZ6" s="131">
        <v>77</v>
      </c>
      <c r="BA6" s="131">
        <v>87</v>
      </c>
      <c r="BB6" s="131">
        <v>79</v>
      </c>
      <c r="BC6" s="131">
        <v>93</v>
      </c>
      <c r="BD6" s="131">
        <v>66</v>
      </c>
      <c r="BE6" s="131">
        <v>98</v>
      </c>
      <c r="BF6" s="131">
        <v>111</v>
      </c>
      <c r="BG6" s="131">
        <v>90</v>
      </c>
      <c r="BH6" s="131">
        <v>101</v>
      </c>
      <c r="BI6" s="131">
        <v>109</v>
      </c>
      <c r="BJ6" s="131">
        <v>103</v>
      </c>
      <c r="BK6" s="131">
        <v>116</v>
      </c>
      <c r="BL6" s="131">
        <v>131</v>
      </c>
      <c r="BM6" s="131">
        <v>158</v>
      </c>
      <c r="BN6" s="131">
        <v>151</v>
      </c>
      <c r="BO6" s="131">
        <v>151</v>
      </c>
      <c r="BP6" s="131">
        <v>144</v>
      </c>
      <c r="BQ6" s="131">
        <v>223</v>
      </c>
      <c r="BR6" s="131">
        <v>167</v>
      </c>
      <c r="BS6" s="131">
        <v>146</v>
      </c>
      <c r="BT6" s="131">
        <v>111</v>
      </c>
      <c r="BU6" s="131">
        <v>94</v>
      </c>
      <c r="BV6" s="131">
        <v>95</v>
      </c>
      <c r="BW6" s="131">
        <v>98</v>
      </c>
      <c r="BX6" s="131">
        <v>93</v>
      </c>
      <c r="BY6" s="131">
        <v>88</v>
      </c>
      <c r="BZ6" s="131">
        <v>78</v>
      </c>
      <c r="CA6" s="131">
        <v>78</v>
      </c>
      <c r="CB6" s="131">
        <v>61</v>
      </c>
      <c r="CC6" s="131">
        <v>67</v>
      </c>
      <c r="CD6" s="131">
        <v>51</v>
      </c>
      <c r="CE6" s="131">
        <v>55</v>
      </c>
      <c r="CF6" s="131">
        <v>42</v>
      </c>
      <c r="CG6" s="131">
        <v>48</v>
      </c>
      <c r="CH6" s="131">
        <v>46</v>
      </c>
      <c r="CI6" s="131">
        <v>36</v>
      </c>
      <c r="CJ6" s="131">
        <v>43</v>
      </c>
      <c r="CK6" s="131">
        <v>22</v>
      </c>
      <c r="CL6" s="131">
        <v>30</v>
      </c>
      <c r="CM6" s="131">
        <v>28</v>
      </c>
      <c r="CN6" s="131">
        <v>14</v>
      </c>
      <c r="CO6" s="131">
        <v>17</v>
      </c>
      <c r="CP6" s="131">
        <v>14</v>
      </c>
      <c r="CQ6" s="131">
        <v>8</v>
      </c>
      <c r="CR6" s="131">
        <v>5</v>
      </c>
      <c r="CS6" s="131">
        <v>6</v>
      </c>
      <c r="CT6" s="131">
        <v>5</v>
      </c>
      <c r="CU6" s="131">
        <v>4</v>
      </c>
      <c r="CV6" s="131">
        <v>2</v>
      </c>
      <c r="CW6" s="131">
        <v>0</v>
      </c>
      <c r="CX6" s="131">
        <v>1</v>
      </c>
      <c r="CY6" s="131">
        <v>3</v>
      </c>
      <c r="CZ6" s="132">
        <f t="shared" si="0"/>
        <v>7801</v>
      </c>
      <c r="DA6" s="60"/>
    </row>
    <row r="7" spans="1:105" s="5" customFormat="1" ht="11.25" customHeight="1">
      <c r="A7" s="161"/>
      <c r="B7" s="133" t="s">
        <v>14</v>
      </c>
      <c r="C7" s="134">
        <v>68</v>
      </c>
      <c r="D7" s="134">
        <v>74</v>
      </c>
      <c r="E7" s="134">
        <v>65</v>
      </c>
      <c r="F7" s="134">
        <v>72</v>
      </c>
      <c r="G7" s="134">
        <v>67</v>
      </c>
      <c r="H7" s="134">
        <v>64</v>
      </c>
      <c r="I7" s="134">
        <v>58</v>
      </c>
      <c r="J7" s="134">
        <v>61</v>
      </c>
      <c r="K7" s="134">
        <v>61</v>
      </c>
      <c r="L7" s="134">
        <v>67</v>
      </c>
      <c r="M7" s="134">
        <v>58</v>
      </c>
      <c r="N7" s="134">
        <v>74</v>
      </c>
      <c r="O7" s="134">
        <v>84</v>
      </c>
      <c r="P7" s="134">
        <v>80</v>
      </c>
      <c r="Q7" s="134">
        <v>69</v>
      </c>
      <c r="R7" s="134">
        <v>98</v>
      </c>
      <c r="S7" s="134">
        <v>65</v>
      </c>
      <c r="T7" s="134">
        <v>91</v>
      </c>
      <c r="U7" s="134">
        <v>83</v>
      </c>
      <c r="V7" s="134">
        <v>62</v>
      </c>
      <c r="W7" s="134">
        <v>71</v>
      </c>
      <c r="X7" s="134">
        <v>72</v>
      </c>
      <c r="Y7" s="134">
        <v>56</v>
      </c>
      <c r="Z7" s="134">
        <v>72</v>
      </c>
      <c r="AA7" s="134">
        <v>75</v>
      </c>
      <c r="AB7" s="134">
        <v>76</v>
      </c>
      <c r="AC7" s="134">
        <v>86</v>
      </c>
      <c r="AD7" s="134">
        <v>88</v>
      </c>
      <c r="AE7" s="134">
        <v>93</v>
      </c>
      <c r="AF7" s="134">
        <v>83</v>
      </c>
      <c r="AG7" s="134">
        <v>96</v>
      </c>
      <c r="AH7" s="134">
        <v>104</v>
      </c>
      <c r="AI7" s="134">
        <v>96</v>
      </c>
      <c r="AJ7" s="134">
        <v>106</v>
      </c>
      <c r="AK7" s="134">
        <v>102</v>
      </c>
      <c r="AL7" s="134">
        <v>91</v>
      </c>
      <c r="AM7" s="134">
        <v>103</v>
      </c>
      <c r="AN7" s="134">
        <v>103</v>
      </c>
      <c r="AO7" s="134">
        <v>128</v>
      </c>
      <c r="AP7" s="134">
        <v>85</v>
      </c>
      <c r="AQ7" s="134">
        <v>97</v>
      </c>
      <c r="AR7" s="134">
        <v>120</v>
      </c>
      <c r="AS7" s="134">
        <v>128</v>
      </c>
      <c r="AT7" s="134">
        <v>110</v>
      </c>
      <c r="AU7" s="134">
        <v>95</v>
      </c>
      <c r="AV7" s="134">
        <v>118</v>
      </c>
      <c r="AW7" s="134">
        <v>112</v>
      </c>
      <c r="AX7" s="134">
        <v>108</v>
      </c>
      <c r="AY7" s="134">
        <v>106</v>
      </c>
      <c r="AZ7" s="134">
        <v>85</v>
      </c>
      <c r="BA7" s="134">
        <v>111</v>
      </c>
      <c r="BB7" s="134">
        <v>84</v>
      </c>
      <c r="BC7" s="134">
        <v>83</v>
      </c>
      <c r="BD7" s="134">
        <v>80</v>
      </c>
      <c r="BE7" s="134">
        <v>99</v>
      </c>
      <c r="BF7" s="134">
        <v>100</v>
      </c>
      <c r="BG7" s="134">
        <v>126</v>
      </c>
      <c r="BH7" s="134">
        <v>120</v>
      </c>
      <c r="BI7" s="134">
        <v>121</v>
      </c>
      <c r="BJ7" s="134">
        <v>125</v>
      </c>
      <c r="BK7" s="134">
        <v>119</v>
      </c>
      <c r="BL7" s="134">
        <v>133</v>
      </c>
      <c r="BM7" s="134">
        <v>164</v>
      </c>
      <c r="BN7" s="134">
        <v>189</v>
      </c>
      <c r="BO7" s="134">
        <v>175</v>
      </c>
      <c r="BP7" s="134">
        <v>166</v>
      </c>
      <c r="BQ7" s="134">
        <v>186</v>
      </c>
      <c r="BR7" s="134">
        <v>161</v>
      </c>
      <c r="BS7" s="134">
        <v>167</v>
      </c>
      <c r="BT7" s="134">
        <v>115</v>
      </c>
      <c r="BU7" s="134">
        <v>75</v>
      </c>
      <c r="BV7" s="134">
        <v>106</v>
      </c>
      <c r="BW7" s="134">
        <v>91</v>
      </c>
      <c r="BX7" s="134">
        <v>101</v>
      </c>
      <c r="BY7" s="134">
        <v>92</v>
      </c>
      <c r="BZ7" s="134">
        <v>75</v>
      </c>
      <c r="CA7" s="134">
        <v>84</v>
      </c>
      <c r="CB7" s="134">
        <v>81</v>
      </c>
      <c r="CC7" s="134">
        <v>84</v>
      </c>
      <c r="CD7" s="134">
        <v>75</v>
      </c>
      <c r="CE7" s="134">
        <v>78</v>
      </c>
      <c r="CF7" s="134">
        <v>90</v>
      </c>
      <c r="CG7" s="134">
        <v>76</v>
      </c>
      <c r="CH7" s="134">
        <v>74</v>
      </c>
      <c r="CI7" s="134">
        <v>60</v>
      </c>
      <c r="CJ7" s="134">
        <v>67</v>
      </c>
      <c r="CK7" s="134">
        <v>74</v>
      </c>
      <c r="CL7" s="134">
        <v>54</v>
      </c>
      <c r="CM7" s="134">
        <v>43</v>
      </c>
      <c r="CN7" s="134">
        <v>57</v>
      </c>
      <c r="CO7" s="134">
        <v>56</v>
      </c>
      <c r="CP7" s="134">
        <v>46</v>
      </c>
      <c r="CQ7" s="134">
        <v>39</v>
      </c>
      <c r="CR7" s="134">
        <v>23</v>
      </c>
      <c r="CS7" s="134">
        <v>13</v>
      </c>
      <c r="CT7" s="134">
        <v>19</v>
      </c>
      <c r="CU7" s="134">
        <v>14</v>
      </c>
      <c r="CV7" s="134">
        <v>6</v>
      </c>
      <c r="CW7" s="134">
        <v>9</v>
      </c>
      <c r="CX7" s="134">
        <v>6</v>
      </c>
      <c r="CY7" s="134">
        <v>9</v>
      </c>
      <c r="CZ7" s="135">
        <f t="shared" si="0"/>
        <v>8687</v>
      </c>
      <c r="DA7" s="60"/>
    </row>
    <row r="8" spans="1:105" s="5" customFormat="1" ht="11.25" customHeight="1">
      <c r="A8" s="161"/>
      <c r="B8" s="136" t="s">
        <v>15</v>
      </c>
      <c r="C8" s="137">
        <v>157</v>
      </c>
      <c r="D8" s="137">
        <v>148</v>
      </c>
      <c r="E8" s="137">
        <v>144</v>
      </c>
      <c r="F8" s="137">
        <v>131</v>
      </c>
      <c r="G8" s="137">
        <v>132</v>
      </c>
      <c r="H8" s="137">
        <v>141</v>
      </c>
      <c r="I8" s="137">
        <v>142</v>
      </c>
      <c r="J8" s="137">
        <v>140</v>
      </c>
      <c r="K8" s="137">
        <v>124</v>
      </c>
      <c r="L8" s="137">
        <v>148</v>
      </c>
      <c r="M8" s="137">
        <v>153</v>
      </c>
      <c r="N8" s="137">
        <v>160</v>
      </c>
      <c r="O8" s="137">
        <v>156</v>
      </c>
      <c r="P8" s="137">
        <v>163</v>
      </c>
      <c r="Q8" s="137">
        <v>156</v>
      </c>
      <c r="R8" s="137">
        <v>161</v>
      </c>
      <c r="S8" s="137">
        <v>135</v>
      </c>
      <c r="T8" s="137">
        <v>170</v>
      </c>
      <c r="U8" s="137">
        <v>144</v>
      </c>
      <c r="V8" s="137">
        <v>115</v>
      </c>
      <c r="W8" s="137">
        <v>143</v>
      </c>
      <c r="X8" s="137">
        <v>142</v>
      </c>
      <c r="Y8" s="137">
        <v>125</v>
      </c>
      <c r="Z8" s="137">
        <v>130</v>
      </c>
      <c r="AA8" s="137">
        <v>147</v>
      </c>
      <c r="AB8" s="137">
        <v>146</v>
      </c>
      <c r="AC8" s="137">
        <v>163</v>
      </c>
      <c r="AD8" s="137">
        <v>182</v>
      </c>
      <c r="AE8" s="137">
        <v>175</v>
      </c>
      <c r="AF8" s="137">
        <v>168</v>
      </c>
      <c r="AG8" s="137">
        <v>165</v>
      </c>
      <c r="AH8" s="137">
        <v>190</v>
      </c>
      <c r="AI8" s="137">
        <v>195</v>
      </c>
      <c r="AJ8" s="137">
        <v>172</v>
      </c>
      <c r="AK8" s="137">
        <v>203</v>
      </c>
      <c r="AL8" s="137">
        <v>171</v>
      </c>
      <c r="AM8" s="137">
        <v>214</v>
      </c>
      <c r="AN8" s="137">
        <v>203</v>
      </c>
      <c r="AO8" s="137">
        <v>227</v>
      </c>
      <c r="AP8" s="137">
        <v>172</v>
      </c>
      <c r="AQ8" s="137">
        <v>208</v>
      </c>
      <c r="AR8" s="137">
        <v>221</v>
      </c>
      <c r="AS8" s="137">
        <v>240</v>
      </c>
      <c r="AT8" s="137">
        <v>207</v>
      </c>
      <c r="AU8" s="137">
        <v>197</v>
      </c>
      <c r="AV8" s="137">
        <v>231</v>
      </c>
      <c r="AW8" s="137">
        <v>221</v>
      </c>
      <c r="AX8" s="137">
        <v>201</v>
      </c>
      <c r="AY8" s="137">
        <v>179</v>
      </c>
      <c r="AZ8" s="137">
        <v>162</v>
      </c>
      <c r="BA8" s="137">
        <v>198</v>
      </c>
      <c r="BB8" s="137">
        <v>163</v>
      </c>
      <c r="BC8" s="137">
        <v>176</v>
      </c>
      <c r="BD8" s="137">
        <v>146</v>
      </c>
      <c r="BE8" s="137">
        <v>197</v>
      </c>
      <c r="BF8" s="137">
        <v>211</v>
      </c>
      <c r="BG8" s="137">
        <v>216</v>
      </c>
      <c r="BH8" s="137">
        <v>221</v>
      </c>
      <c r="BI8" s="137">
        <v>230</v>
      </c>
      <c r="BJ8" s="137">
        <v>228</v>
      </c>
      <c r="BK8" s="137">
        <v>235</v>
      </c>
      <c r="BL8" s="137">
        <v>264</v>
      </c>
      <c r="BM8" s="137">
        <v>322</v>
      </c>
      <c r="BN8" s="137">
        <v>340</v>
      </c>
      <c r="BO8" s="137">
        <v>326</v>
      </c>
      <c r="BP8" s="137">
        <v>310</v>
      </c>
      <c r="BQ8" s="137">
        <v>409</v>
      </c>
      <c r="BR8" s="137">
        <v>328</v>
      </c>
      <c r="BS8" s="137">
        <v>313</v>
      </c>
      <c r="BT8" s="137">
        <v>226</v>
      </c>
      <c r="BU8" s="137">
        <v>169</v>
      </c>
      <c r="BV8" s="137">
        <v>201</v>
      </c>
      <c r="BW8" s="137">
        <v>189</v>
      </c>
      <c r="BX8" s="137">
        <v>194</v>
      </c>
      <c r="BY8" s="137">
        <v>180</v>
      </c>
      <c r="BZ8" s="137">
        <v>153</v>
      </c>
      <c r="CA8" s="137">
        <v>162</v>
      </c>
      <c r="CB8" s="137">
        <v>142</v>
      </c>
      <c r="CC8" s="137">
        <v>151</v>
      </c>
      <c r="CD8" s="137">
        <v>126</v>
      </c>
      <c r="CE8" s="137">
        <v>133</v>
      </c>
      <c r="CF8" s="137">
        <v>132</v>
      </c>
      <c r="CG8" s="137">
        <v>124</v>
      </c>
      <c r="CH8" s="137">
        <v>120</v>
      </c>
      <c r="CI8" s="137">
        <v>96</v>
      </c>
      <c r="CJ8" s="137">
        <v>110</v>
      </c>
      <c r="CK8" s="137">
        <v>96</v>
      </c>
      <c r="CL8" s="137">
        <v>84</v>
      </c>
      <c r="CM8" s="137">
        <v>71</v>
      </c>
      <c r="CN8" s="137">
        <v>71</v>
      </c>
      <c r="CO8" s="137">
        <v>73</v>
      </c>
      <c r="CP8" s="137">
        <v>60</v>
      </c>
      <c r="CQ8" s="137">
        <v>47</v>
      </c>
      <c r="CR8" s="137">
        <v>28</v>
      </c>
      <c r="CS8" s="137">
        <v>19</v>
      </c>
      <c r="CT8" s="137">
        <v>24</v>
      </c>
      <c r="CU8" s="137">
        <v>18</v>
      </c>
      <c r="CV8" s="137">
        <v>8</v>
      </c>
      <c r="CW8" s="137">
        <v>9</v>
      </c>
      <c r="CX8" s="137">
        <v>7</v>
      </c>
      <c r="CY8" s="137">
        <v>12</v>
      </c>
      <c r="CZ8" s="135">
        <f t="shared" si="0"/>
        <v>16488</v>
      </c>
      <c r="DA8" s="60"/>
    </row>
    <row r="9" spans="1:113" s="5" customFormat="1" ht="11.25" customHeight="1">
      <c r="A9" s="161" t="s">
        <v>26</v>
      </c>
      <c r="B9" s="130" t="s">
        <v>13</v>
      </c>
      <c r="C9" s="131">
        <v>13</v>
      </c>
      <c r="D9" s="131">
        <v>26</v>
      </c>
      <c r="E9" s="131">
        <v>12</v>
      </c>
      <c r="F9" s="131">
        <v>28</v>
      </c>
      <c r="G9" s="131">
        <v>22</v>
      </c>
      <c r="H9" s="131">
        <v>17</v>
      </c>
      <c r="I9" s="131">
        <v>25</v>
      </c>
      <c r="J9" s="131">
        <v>29</v>
      </c>
      <c r="K9" s="131">
        <v>24</v>
      </c>
      <c r="L9" s="131">
        <v>32</v>
      </c>
      <c r="M9" s="131">
        <v>27</v>
      </c>
      <c r="N9" s="131">
        <v>26</v>
      </c>
      <c r="O9" s="131">
        <v>31</v>
      </c>
      <c r="P9" s="131">
        <v>27</v>
      </c>
      <c r="Q9" s="131">
        <v>19</v>
      </c>
      <c r="R9" s="131">
        <v>21</v>
      </c>
      <c r="S9" s="131">
        <v>30</v>
      </c>
      <c r="T9" s="131">
        <v>31</v>
      </c>
      <c r="U9" s="131">
        <v>25</v>
      </c>
      <c r="V9" s="131">
        <v>18</v>
      </c>
      <c r="W9" s="131">
        <v>26</v>
      </c>
      <c r="X9" s="131">
        <v>27</v>
      </c>
      <c r="Y9" s="131">
        <v>33</v>
      </c>
      <c r="Z9" s="131">
        <v>20</v>
      </c>
      <c r="AA9" s="131">
        <v>15</v>
      </c>
      <c r="AB9" s="131">
        <v>21</v>
      </c>
      <c r="AC9" s="131">
        <v>22</v>
      </c>
      <c r="AD9" s="131">
        <v>25</v>
      </c>
      <c r="AE9" s="131">
        <v>22</v>
      </c>
      <c r="AF9" s="131">
        <v>22</v>
      </c>
      <c r="AG9" s="131">
        <v>22</v>
      </c>
      <c r="AH9" s="131">
        <v>29</v>
      </c>
      <c r="AI9" s="131">
        <v>18</v>
      </c>
      <c r="AJ9" s="131">
        <v>27</v>
      </c>
      <c r="AK9" s="131">
        <v>21</v>
      </c>
      <c r="AL9" s="131">
        <v>28</v>
      </c>
      <c r="AM9" s="131">
        <v>28</v>
      </c>
      <c r="AN9" s="131">
        <v>21</v>
      </c>
      <c r="AO9" s="131">
        <v>33</v>
      </c>
      <c r="AP9" s="131">
        <v>24</v>
      </c>
      <c r="AQ9" s="131">
        <v>39</v>
      </c>
      <c r="AR9" s="131">
        <v>34</v>
      </c>
      <c r="AS9" s="131">
        <v>36</v>
      </c>
      <c r="AT9" s="131">
        <v>29</v>
      </c>
      <c r="AU9" s="131">
        <v>29</v>
      </c>
      <c r="AV9" s="131">
        <v>37</v>
      </c>
      <c r="AW9" s="131">
        <v>24</v>
      </c>
      <c r="AX9" s="131">
        <v>27</v>
      </c>
      <c r="AY9" s="131">
        <v>31</v>
      </c>
      <c r="AZ9" s="131">
        <v>20</v>
      </c>
      <c r="BA9" s="131">
        <v>27</v>
      </c>
      <c r="BB9" s="131">
        <v>40</v>
      </c>
      <c r="BC9" s="131">
        <v>24</v>
      </c>
      <c r="BD9" s="131">
        <v>39</v>
      </c>
      <c r="BE9" s="131">
        <v>46</v>
      </c>
      <c r="BF9" s="131">
        <v>44</v>
      </c>
      <c r="BG9" s="131">
        <v>47</v>
      </c>
      <c r="BH9" s="131">
        <v>50</v>
      </c>
      <c r="BI9" s="131">
        <v>36</v>
      </c>
      <c r="BJ9" s="131">
        <v>52</v>
      </c>
      <c r="BK9" s="131">
        <v>43</v>
      </c>
      <c r="BL9" s="131">
        <v>47</v>
      </c>
      <c r="BM9" s="131">
        <v>51</v>
      </c>
      <c r="BN9" s="131">
        <v>55</v>
      </c>
      <c r="BO9" s="131">
        <v>50</v>
      </c>
      <c r="BP9" s="131">
        <v>38</v>
      </c>
      <c r="BQ9" s="131">
        <v>42</v>
      </c>
      <c r="BR9" s="131">
        <v>52</v>
      </c>
      <c r="BS9" s="131">
        <v>51</v>
      </c>
      <c r="BT9" s="131">
        <v>30</v>
      </c>
      <c r="BU9" s="131">
        <v>20</v>
      </c>
      <c r="BV9" s="131">
        <v>28</v>
      </c>
      <c r="BW9" s="131">
        <v>34</v>
      </c>
      <c r="BX9" s="131">
        <v>18</v>
      </c>
      <c r="BY9" s="131">
        <v>39</v>
      </c>
      <c r="BZ9" s="131">
        <v>26</v>
      </c>
      <c r="CA9" s="131">
        <v>26</v>
      </c>
      <c r="CB9" s="131">
        <v>26</v>
      </c>
      <c r="CC9" s="131">
        <v>26</v>
      </c>
      <c r="CD9" s="131">
        <v>21</v>
      </c>
      <c r="CE9" s="131">
        <v>33</v>
      </c>
      <c r="CF9" s="131">
        <v>16</v>
      </c>
      <c r="CG9" s="131">
        <v>18</v>
      </c>
      <c r="CH9" s="131">
        <v>13</v>
      </c>
      <c r="CI9" s="131">
        <v>12</v>
      </c>
      <c r="CJ9" s="131">
        <v>16</v>
      </c>
      <c r="CK9" s="131">
        <v>8</v>
      </c>
      <c r="CL9" s="131">
        <v>10</v>
      </c>
      <c r="CM9" s="131">
        <v>11</v>
      </c>
      <c r="CN9" s="131">
        <v>2</v>
      </c>
      <c r="CO9" s="131">
        <v>7</v>
      </c>
      <c r="CP9" s="131">
        <v>1</v>
      </c>
      <c r="CQ9" s="131">
        <v>2</v>
      </c>
      <c r="CR9" s="131">
        <v>3</v>
      </c>
      <c r="CS9" s="131">
        <v>0</v>
      </c>
      <c r="CT9" s="131">
        <v>0</v>
      </c>
      <c r="CU9" s="131">
        <v>1</v>
      </c>
      <c r="CV9" s="131">
        <v>0</v>
      </c>
      <c r="CW9" s="131">
        <v>0</v>
      </c>
      <c r="CX9" s="131">
        <v>0</v>
      </c>
      <c r="CY9" s="131">
        <v>0</v>
      </c>
      <c r="CZ9" s="132">
        <f aca="true" t="shared" si="1" ref="CZ9:CZ20">SUM(C9:CY9)</f>
        <v>2554</v>
      </c>
      <c r="DA9" s="60"/>
      <c r="DI9" s="60"/>
    </row>
    <row r="10" spans="1:113" s="5" customFormat="1" ht="11.25" customHeight="1">
      <c r="A10" s="161"/>
      <c r="B10" s="133" t="s">
        <v>14</v>
      </c>
      <c r="C10" s="134">
        <v>11</v>
      </c>
      <c r="D10" s="134">
        <v>14</v>
      </c>
      <c r="E10" s="134">
        <v>18</v>
      </c>
      <c r="F10" s="134">
        <v>21</v>
      </c>
      <c r="G10" s="134">
        <v>16</v>
      </c>
      <c r="H10" s="134">
        <v>22</v>
      </c>
      <c r="I10" s="134">
        <v>15</v>
      </c>
      <c r="J10" s="134">
        <v>17</v>
      </c>
      <c r="K10" s="134">
        <v>19</v>
      </c>
      <c r="L10" s="134">
        <v>26</v>
      </c>
      <c r="M10" s="134">
        <v>24</v>
      </c>
      <c r="N10" s="134">
        <v>23</v>
      </c>
      <c r="O10" s="134">
        <v>26</v>
      </c>
      <c r="P10" s="134">
        <v>17</v>
      </c>
      <c r="Q10" s="134">
        <v>25</v>
      </c>
      <c r="R10" s="134">
        <v>28</v>
      </c>
      <c r="S10" s="134">
        <v>27</v>
      </c>
      <c r="T10" s="134">
        <v>29</v>
      </c>
      <c r="U10" s="134">
        <v>34</v>
      </c>
      <c r="V10" s="134">
        <v>26</v>
      </c>
      <c r="W10" s="134">
        <v>21</v>
      </c>
      <c r="X10" s="134">
        <v>18</v>
      </c>
      <c r="Y10" s="134">
        <v>19</v>
      </c>
      <c r="Z10" s="134">
        <v>21</v>
      </c>
      <c r="AA10" s="134">
        <v>31</v>
      </c>
      <c r="AB10" s="134">
        <v>21</v>
      </c>
      <c r="AC10" s="134">
        <v>28</v>
      </c>
      <c r="AD10" s="134">
        <v>25</v>
      </c>
      <c r="AE10" s="134">
        <v>22</v>
      </c>
      <c r="AF10" s="134">
        <v>23</v>
      </c>
      <c r="AG10" s="134">
        <v>21</v>
      </c>
      <c r="AH10" s="134">
        <v>26</v>
      </c>
      <c r="AI10" s="134">
        <v>21</v>
      </c>
      <c r="AJ10" s="134">
        <v>23</v>
      </c>
      <c r="AK10" s="134">
        <v>27</v>
      </c>
      <c r="AL10" s="134">
        <v>28</v>
      </c>
      <c r="AM10" s="134">
        <v>24</v>
      </c>
      <c r="AN10" s="134">
        <v>28</v>
      </c>
      <c r="AO10" s="134">
        <v>29</v>
      </c>
      <c r="AP10" s="134">
        <v>21</v>
      </c>
      <c r="AQ10" s="134">
        <v>31</v>
      </c>
      <c r="AR10" s="134">
        <v>32</v>
      </c>
      <c r="AS10" s="134">
        <v>25</v>
      </c>
      <c r="AT10" s="134">
        <v>37</v>
      </c>
      <c r="AU10" s="134">
        <v>32</v>
      </c>
      <c r="AV10" s="134">
        <v>27</v>
      </c>
      <c r="AW10" s="134">
        <v>41</v>
      </c>
      <c r="AX10" s="134">
        <v>44</v>
      </c>
      <c r="AY10" s="134">
        <v>34</v>
      </c>
      <c r="AZ10" s="134">
        <v>24</v>
      </c>
      <c r="BA10" s="134">
        <v>34</v>
      </c>
      <c r="BB10" s="134">
        <v>31</v>
      </c>
      <c r="BC10" s="134">
        <v>51</v>
      </c>
      <c r="BD10" s="134">
        <v>50</v>
      </c>
      <c r="BE10" s="134">
        <v>40</v>
      </c>
      <c r="BF10" s="134">
        <v>39</v>
      </c>
      <c r="BG10" s="134">
        <v>36</v>
      </c>
      <c r="BH10" s="134">
        <v>46</v>
      </c>
      <c r="BI10" s="134">
        <v>49</v>
      </c>
      <c r="BJ10" s="134">
        <v>33</v>
      </c>
      <c r="BK10" s="134">
        <v>55</v>
      </c>
      <c r="BL10" s="134">
        <v>56</v>
      </c>
      <c r="BM10" s="134">
        <v>34</v>
      </c>
      <c r="BN10" s="134">
        <v>39</v>
      </c>
      <c r="BO10" s="134">
        <v>46</v>
      </c>
      <c r="BP10" s="134">
        <v>46</v>
      </c>
      <c r="BQ10" s="134">
        <v>50</v>
      </c>
      <c r="BR10" s="134">
        <v>53</v>
      </c>
      <c r="BS10" s="134">
        <v>39</v>
      </c>
      <c r="BT10" s="134">
        <v>35</v>
      </c>
      <c r="BU10" s="134">
        <v>13</v>
      </c>
      <c r="BV10" s="134">
        <v>34</v>
      </c>
      <c r="BW10" s="134">
        <v>40</v>
      </c>
      <c r="BX10" s="134">
        <v>25</v>
      </c>
      <c r="BY10" s="134">
        <v>33</v>
      </c>
      <c r="BZ10" s="134">
        <v>46</v>
      </c>
      <c r="CA10" s="134">
        <v>32</v>
      </c>
      <c r="CB10" s="134">
        <v>41</v>
      </c>
      <c r="CC10" s="134">
        <v>35</v>
      </c>
      <c r="CD10" s="134">
        <v>28</v>
      </c>
      <c r="CE10" s="134">
        <v>44</v>
      </c>
      <c r="CF10" s="134">
        <v>48</v>
      </c>
      <c r="CG10" s="134">
        <v>38</v>
      </c>
      <c r="CH10" s="134">
        <v>29</v>
      </c>
      <c r="CI10" s="134">
        <v>29</v>
      </c>
      <c r="CJ10" s="134">
        <v>37</v>
      </c>
      <c r="CK10" s="134">
        <v>31</v>
      </c>
      <c r="CL10" s="134">
        <v>28</v>
      </c>
      <c r="CM10" s="134">
        <v>30</v>
      </c>
      <c r="CN10" s="134">
        <v>25</v>
      </c>
      <c r="CO10" s="134">
        <v>17</v>
      </c>
      <c r="CP10" s="134">
        <v>16</v>
      </c>
      <c r="CQ10" s="134">
        <v>11</v>
      </c>
      <c r="CR10" s="134">
        <v>17</v>
      </c>
      <c r="CS10" s="134">
        <v>12</v>
      </c>
      <c r="CT10" s="134">
        <v>10</v>
      </c>
      <c r="CU10" s="134">
        <v>6</v>
      </c>
      <c r="CV10" s="134">
        <v>3</v>
      </c>
      <c r="CW10" s="134">
        <v>1</v>
      </c>
      <c r="CX10" s="134">
        <v>3</v>
      </c>
      <c r="CY10" s="134">
        <v>5</v>
      </c>
      <c r="CZ10" s="135">
        <f t="shared" si="1"/>
        <v>2871</v>
      </c>
      <c r="DA10" s="60"/>
      <c r="DI10" s="4"/>
    </row>
    <row r="11" spans="1:113" s="5" customFormat="1" ht="11.25" customHeight="1">
      <c r="A11" s="161"/>
      <c r="B11" s="136" t="s">
        <v>15</v>
      </c>
      <c r="C11" s="137">
        <v>24</v>
      </c>
      <c r="D11" s="137">
        <v>40</v>
      </c>
      <c r="E11" s="137">
        <v>30</v>
      </c>
      <c r="F11" s="137">
        <v>49</v>
      </c>
      <c r="G11" s="137">
        <v>38</v>
      </c>
      <c r="H11" s="137">
        <v>39</v>
      </c>
      <c r="I11" s="137">
        <v>40</v>
      </c>
      <c r="J11" s="137">
        <v>46</v>
      </c>
      <c r="K11" s="137">
        <v>43</v>
      </c>
      <c r="L11" s="137">
        <v>58</v>
      </c>
      <c r="M11" s="137">
        <v>51</v>
      </c>
      <c r="N11" s="137">
        <v>49</v>
      </c>
      <c r="O11" s="137">
        <v>57</v>
      </c>
      <c r="P11" s="137">
        <v>44</v>
      </c>
      <c r="Q11" s="137">
        <v>44</v>
      </c>
      <c r="R11" s="137">
        <v>49</v>
      </c>
      <c r="S11" s="137">
        <v>57</v>
      </c>
      <c r="T11" s="137">
        <v>60</v>
      </c>
      <c r="U11" s="137">
        <v>59</v>
      </c>
      <c r="V11" s="137">
        <v>44</v>
      </c>
      <c r="W11" s="137">
        <v>47</v>
      </c>
      <c r="X11" s="137">
        <v>45</v>
      </c>
      <c r="Y11" s="137">
        <v>52</v>
      </c>
      <c r="Z11" s="137">
        <v>41</v>
      </c>
      <c r="AA11" s="137">
        <v>46</v>
      </c>
      <c r="AB11" s="137">
        <v>42</v>
      </c>
      <c r="AC11" s="137">
        <v>50</v>
      </c>
      <c r="AD11" s="137">
        <v>50</v>
      </c>
      <c r="AE11" s="137">
        <v>44</v>
      </c>
      <c r="AF11" s="137">
        <v>45</v>
      </c>
      <c r="AG11" s="137">
        <v>43</v>
      </c>
      <c r="AH11" s="137">
        <v>55</v>
      </c>
      <c r="AI11" s="137">
        <v>39</v>
      </c>
      <c r="AJ11" s="137">
        <v>50</v>
      </c>
      <c r="AK11" s="137">
        <v>48</v>
      </c>
      <c r="AL11" s="137">
        <v>56</v>
      </c>
      <c r="AM11" s="137">
        <v>52</v>
      </c>
      <c r="AN11" s="137">
        <v>49</v>
      </c>
      <c r="AO11" s="137">
        <v>62</v>
      </c>
      <c r="AP11" s="137">
        <v>45</v>
      </c>
      <c r="AQ11" s="137">
        <v>70</v>
      </c>
      <c r="AR11" s="137">
        <v>66</v>
      </c>
      <c r="AS11" s="137">
        <v>61</v>
      </c>
      <c r="AT11" s="137">
        <v>66</v>
      </c>
      <c r="AU11" s="137">
        <v>61</v>
      </c>
      <c r="AV11" s="137">
        <v>64</v>
      </c>
      <c r="AW11" s="137">
        <v>65</v>
      </c>
      <c r="AX11" s="137">
        <v>71</v>
      </c>
      <c r="AY11" s="137">
        <v>65</v>
      </c>
      <c r="AZ11" s="137">
        <v>44</v>
      </c>
      <c r="BA11" s="137">
        <v>61</v>
      </c>
      <c r="BB11" s="137">
        <v>71</v>
      </c>
      <c r="BC11" s="137">
        <v>75</v>
      </c>
      <c r="BD11" s="137">
        <v>89</v>
      </c>
      <c r="BE11" s="137">
        <v>86</v>
      </c>
      <c r="BF11" s="137">
        <v>83</v>
      </c>
      <c r="BG11" s="137">
        <v>83</v>
      </c>
      <c r="BH11" s="137">
        <v>96</v>
      </c>
      <c r="BI11" s="137">
        <v>85</v>
      </c>
      <c r="BJ11" s="137">
        <v>85</v>
      </c>
      <c r="BK11" s="137">
        <v>98</v>
      </c>
      <c r="BL11" s="137">
        <v>103</v>
      </c>
      <c r="BM11" s="137">
        <v>85</v>
      </c>
      <c r="BN11" s="137">
        <v>94</v>
      </c>
      <c r="BO11" s="137">
        <v>96</v>
      </c>
      <c r="BP11" s="137">
        <v>84</v>
      </c>
      <c r="BQ11" s="137">
        <v>92</v>
      </c>
      <c r="BR11" s="137">
        <v>105</v>
      </c>
      <c r="BS11" s="137">
        <v>90</v>
      </c>
      <c r="BT11" s="137">
        <v>65</v>
      </c>
      <c r="BU11" s="137">
        <v>33</v>
      </c>
      <c r="BV11" s="137">
        <v>62</v>
      </c>
      <c r="BW11" s="137">
        <v>74</v>
      </c>
      <c r="BX11" s="137">
        <v>43</v>
      </c>
      <c r="BY11" s="137">
        <v>72</v>
      </c>
      <c r="BZ11" s="137">
        <v>72</v>
      </c>
      <c r="CA11" s="137">
        <v>58</v>
      </c>
      <c r="CB11" s="137">
        <v>67</v>
      </c>
      <c r="CC11" s="137">
        <v>61</v>
      </c>
      <c r="CD11" s="137">
        <v>49</v>
      </c>
      <c r="CE11" s="137">
        <v>77</v>
      </c>
      <c r="CF11" s="137">
        <v>64</v>
      </c>
      <c r="CG11" s="137">
        <v>56</v>
      </c>
      <c r="CH11" s="137">
        <v>42</v>
      </c>
      <c r="CI11" s="137">
        <v>41</v>
      </c>
      <c r="CJ11" s="137">
        <v>53</v>
      </c>
      <c r="CK11" s="137">
        <v>39</v>
      </c>
      <c r="CL11" s="137">
        <v>38</v>
      </c>
      <c r="CM11" s="137">
        <v>41</v>
      </c>
      <c r="CN11" s="137">
        <v>27</v>
      </c>
      <c r="CO11" s="137">
        <v>24</v>
      </c>
      <c r="CP11" s="137">
        <v>17</v>
      </c>
      <c r="CQ11" s="137">
        <v>13</v>
      </c>
      <c r="CR11" s="137">
        <v>20</v>
      </c>
      <c r="CS11" s="137">
        <v>12</v>
      </c>
      <c r="CT11" s="137">
        <v>10</v>
      </c>
      <c r="CU11" s="137">
        <v>7</v>
      </c>
      <c r="CV11" s="137">
        <v>3</v>
      </c>
      <c r="CW11" s="137">
        <v>1</v>
      </c>
      <c r="CX11" s="137">
        <v>3</v>
      </c>
      <c r="CY11" s="137">
        <v>5</v>
      </c>
      <c r="CZ11" s="135">
        <f t="shared" si="1"/>
        <v>5425</v>
      </c>
      <c r="DA11" s="60"/>
      <c r="DI11" s="4"/>
    </row>
    <row r="12" spans="1:105" s="5" customFormat="1" ht="11.25" customHeight="1">
      <c r="A12" s="161" t="s">
        <v>27</v>
      </c>
      <c r="B12" s="130" t="s">
        <v>13</v>
      </c>
      <c r="C12" s="131">
        <v>31</v>
      </c>
      <c r="D12" s="131">
        <v>29</v>
      </c>
      <c r="E12" s="131">
        <v>23</v>
      </c>
      <c r="F12" s="131">
        <v>28</v>
      </c>
      <c r="G12" s="131">
        <v>27</v>
      </c>
      <c r="H12" s="131">
        <v>27</v>
      </c>
      <c r="I12" s="131">
        <v>37</v>
      </c>
      <c r="J12" s="131">
        <v>20</v>
      </c>
      <c r="K12" s="131">
        <v>37</v>
      </c>
      <c r="L12" s="131">
        <v>28</v>
      </c>
      <c r="M12" s="131">
        <v>28</v>
      </c>
      <c r="N12" s="131">
        <v>31</v>
      </c>
      <c r="O12" s="131">
        <v>37</v>
      </c>
      <c r="P12" s="131">
        <v>30</v>
      </c>
      <c r="Q12" s="131">
        <v>38</v>
      </c>
      <c r="R12" s="131">
        <v>46</v>
      </c>
      <c r="S12" s="131">
        <v>38</v>
      </c>
      <c r="T12" s="131">
        <v>38</v>
      </c>
      <c r="U12" s="131">
        <v>37</v>
      </c>
      <c r="V12" s="131">
        <v>30</v>
      </c>
      <c r="W12" s="131">
        <v>30</v>
      </c>
      <c r="X12" s="131">
        <v>37</v>
      </c>
      <c r="Y12" s="131">
        <v>29</v>
      </c>
      <c r="Z12" s="131">
        <v>38</v>
      </c>
      <c r="AA12" s="131">
        <v>36</v>
      </c>
      <c r="AB12" s="131">
        <v>28</v>
      </c>
      <c r="AC12" s="131">
        <v>27</v>
      </c>
      <c r="AD12" s="131">
        <v>33</v>
      </c>
      <c r="AE12" s="131">
        <v>29</v>
      </c>
      <c r="AF12" s="131">
        <v>30</v>
      </c>
      <c r="AG12" s="131">
        <v>32</v>
      </c>
      <c r="AH12" s="131">
        <v>43</v>
      </c>
      <c r="AI12" s="131">
        <v>26</v>
      </c>
      <c r="AJ12" s="131">
        <v>41</v>
      </c>
      <c r="AK12" s="131">
        <v>45</v>
      </c>
      <c r="AL12" s="131">
        <v>44</v>
      </c>
      <c r="AM12" s="131">
        <v>44</v>
      </c>
      <c r="AN12" s="131">
        <v>24</v>
      </c>
      <c r="AO12" s="131">
        <v>33</v>
      </c>
      <c r="AP12" s="131">
        <v>41</v>
      </c>
      <c r="AQ12" s="131">
        <v>42</v>
      </c>
      <c r="AR12" s="131">
        <v>37</v>
      </c>
      <c r="AS12" s="131">
        <v>55</v>
      </c>
      <c r="AT12" s="131">
        <v>33</v>
      </c>
      <c r="AU12" s="131">
        <v>42</v>
      </c>
      <c r="AV12" s="131">
        <v>51</v>
      </c>
      <c r="AW12" s="131">
        <v>44</v>
      </c>
      <c r="AX12" s="131">
        <v>42</v>
      </c>
      <c r="AY12" s="131">
        <v>50</v>
      </c>
      <c r="AZ12" s="131">
        <v>43</v>
      </c>
      <c r="BA12" s="131">
        <v>54</v>
      </c>
      <c r="BB12" s="131">
        <v>37</v>
      </c>
      <c r="BC12" s="131">
        <v>53</v>
      </c>
      <c r="BD12" s="131">
        <v>56</v>
      </c>
      <c r="BE12" s="131">
        <v>56</v>
      </c>
      <c r="BF12" s="131">
        <v>64</v>
      </c>
      <c r="BG12" s="131">
        <v>46</v>
      </c>
      <c r="BH12" s="131">
        <v>51</v>
      </c>
      <c r="BI12" s="131">
        <v>62</v>
      </c>
      <c r="BJ12" s="131">
        <v>63</v>
      </c>
      <c r="BK12" s="131">
        <v>65</v>
      </c>
      <c r="BL12" s="131">
        <v>55</v>
      </c>
      <c r="BM12" s="131">
        <v>77</v>
      </c>
      <c r="BN12" s="131">
        <v>78</v>
      </c>
      <c r="BO12" s="131">
        <v>81</v>
      </c>
      <c r="BP12" s="131">
        <v>64</v>
      </c>
      <c r="BQ12" s="131">
        <v>85</v>
      </c>
      <c r="BR12" s="131">
        <v>64</v>
      </c>
      <c r="BS12" s="131">
        <v>48</v>
      </c>
      <c r="BT12" s="131">
        <v>32</v>
      </c>
      <c r="BU12" s="131">
        <v>32</v>
      </c>
      <c r="BV12" s="131">
        <v>32</v>
      </c>
      <c r="BW12" s="131">
        <v>43</v>
      </c>
      <c r="BX12" s="131">
        <v>36</v>
      </c>
      <c r="BY12" s="131">
        <v>53</v>
      </c>
      <c r="BZ12" s="131">
        <v>37</v>
      </c>
      <c r="CA12" s="131">
        <v>28</v>
      </c>
      <c r="CB12" s="131">
        <v>45</v>
      </c>
      <c r="CC12" s="131">
        <v>33</v>
      </c>
      <c r="CD12" s="131">
        <v>40</v>
      </c>
      <c r="CE12" s="131">
        <v>25</v>
      </c>
      <c r="CF12" s="131">
        <v>24</v>
      </c>
      <c r="CG12" s="131">
        <v>26</v>
      </c>
      <c r="CH12" s="131">
        <v>27</v>
      </c>
      <c r="CI12" s="131">
        <v>20</v>
      </c>
      <c r="CJ12" s="131">
        <v>20</v>
      </c>
      <c r="CK12" s="131">
        <v>25</v>
      </c>
      <c r="CL12" s="131">
        <v>19</v>
      </c>
      <c r="CM12" s="131">
        <v>15</v>
      </c>
      <c r="CN12" s="131">
        <v>11</v>
      </c>
      <c r="CO12" s="131">
        <v>10</v>
      </c>
      <c r="CP12" s="131">
        <v>8</v>
      </c>
      <c r="CQ12" s="131">
        <v>6</v>
      </c>
      <c r="CR12" s="131">
        <v>2</v>
      </c>
      <c r="CS12" s="131">
        <v>3</v>
      </c>
      <c r="CT12" s="131">
        <v>1</v>
      </c>
      <c r="CU12" s="131">
        <v>1</v>
      </c>
      <c r="CV12" s="131">
        <v>1</v>
      </c>
      <c r="CW12" s="131">
        <v>1</v>
      </c>
      <c r="CX12" s="131">
        <v>2</v>
      </c>
      <c r="CY12" s="131">
        <v>2</v>
      </c>
      <c r="CZ12" s="132">
        <f t="shared" si="1"/>
        <v>3588</v>
      </c>
      <c r="DA12" s="60"/>
    </row>
    <row r="13" spans="1:105" s="5" customFormat="1" ht="11.25" customHeight="1">
      <c r="A13" s="161"/>
      <c r="B13" s="133" t="s">
        <v>14</v>
      </c>
      <c r="C13" s="134">
        <v>20</v>
      </c>
      <c r="D13" s="134">
        <v>19</v>
      </c>
      <c r="E13" s="134">
        <v>23</v>
      </c>
      <c r="F13" s="134">
        <v>33</v>
      </c>
      <c r="G13" s="134">
        <v>27</v>
      </c>
      <c r="H13" s="134">
        <v>28</v>
      </c>
      <c r="I13" s="134">
        <v>26</v>
      </c>
      <c r="J13" s="134">
        <v>32</v>
      </c>
      <c r="K13" s="134">
        <v>30</v>
      </c>
      <c r="L13" s="134">
        <v>38</v>
      </c>
      <c r="M13" s="134">
        <v>33</v>
      </c>
      <c r="N13" s="134">
        <v>28</v>
      </c>
      <c r="O13" s="134">
        <v>35</v>
      </c>
      <c r="P13" s="134">
        <v>34</v>
      </c>
      <c r="Q13" s="134">
        <v>31</v>
      </c>
      <c r="R13" s="134">
        <v>35</v>
      </c>
      <c r="S13" s="134">
        <v>39</v>
      </c>
      <c r="T13" s="134">
        <v>37</v>
      </c>
      <c r="U13" s="134">
        <v>40</v>
      </c>
      <c r="V13" s="134">
        <v>43</v>
      </c>
      <c r="W13" s="134">
        <v>35</v>
      </c>
      <c r="X13" s="134">
        <v>34</v>
      </c>
      <c r="Y13" s="134">
        <v>43</v>
      </c>
      <c r="Z13" s="134">
        <v>36</v>
      </c>
      <c r="AA13" s="134">
        <v>32</v>
      </c>
      <c r="AB13" s="134">
        <v>23</v>
      </c>
      <c r="AC13" s="134">
        <v>25</v>
      </c>
      <c r="AD13" s="134">
        <v>28</v>
      </c>
      <c r="AE13" s="134">
        <v>41</v>
      </c>
      <c r="AF13" s="134">
        <v>30</v>
      </c>
      <c r="AG13" s="134">
        <v>30</v>
      </c>
      <c r="AH13" s="134">
        <v>39</v>
      </c>
      <c r="AI13" s="134">
        <v>28</v>
      </c>
      <c r="AJ13" s="134">
        <v>35</v>
      </c>
      <c r="AK13" s="134">
        <v>39</v>
      </c>
      <c r="AL13" s="134">
        <v>27</v>
      </c>
      <c r="AM13" s="134">
        <v>41</v>
      </c>
      <c r="AN13" s="134">
        <v>38</v>
      </c>
      <c r="AO13" s="134">
        <v>32</v>
      </c>
      <c r="AP13" s="134">
        <v>39</v>
      </c>
      <c r="AQ13" s="134">
        <v>41</v>
      </c>
      <c r="AR13" s="134">
        <v>35</v>
      </c>
      <c r="AS13" s="134">
        <v>34</v>
      </c>
      <c r="AT13" s="134">
        <v>38</v>
      </c>
      <c r="AU13" s="134">
        <v>50</v>
      </c>
      <c r="AV13" s="134">
        <v>33</v>
      </c>
      <c r="AW13" s="134">
        <v>40</v>
      </c>
      <c r="AX13" s="134">
        <v>38</v>
      </c>
      <c r="AY13" s="134">
        <v>51</v>
      </c>
      <c r="AZ13" s="134">
        <v>44</v>
      </c>
      <c r="BA13" s="134">
        <v>48</v>
      </c>
      <c r="BB13" s="134">
        <v>53</v>
      </c>
      <c r="BC13" s="134">
        <v>48</v>
      </c>
      <c r="BD13" s="134">
        <v>53</v>
      </c>
      <c r="BE13" s="134">
        <v>54</v>
      </c>
      <c r="BF13" s="134">
        <v>56</v>
      </c>
      <c r="BG13" s="134">
        <v>53</v>
      </c>
      <c r="BH13" s="134">
        <v>37</v>
      </c>
      <c r="BI13" s="134">
        <v>64</v>
      </c>
      <c r="BJ13" s="134">
        <v>58</v>
      </c>
      <c r="BK13" s="134">
        <v>58</v>
      </c>
      <c r="BL13" s="134">
        <v>63</v>
      </c>
      <c r="BM13" s="134">
        <v>73</v>
      </c>
      <c r="BN13" s="134">
        <v>68</v>
      </c>
      <c r="BO13" s="134">
        <v>63</v>
      </c>
      <c r="BP13" s="134">
        <v>67</v>
      </c>
      <c r="BQ13" s="134">
        <v>67</v>
      </c>
      <c r="BR13" s="134">
        <v>68</v>
      </c>
      <c r="BS13" s="134">
        <v>56</v>
      </c>
      <c r="BT13" s="134">
        <v>41</v>
      </c>
      <c r="BU13" s="134">
        <v>45</v>
      </c>
      <c r="BV13" s="134">
        <v>53</v>
      </c>
      <c r="BW13" s="134">
        <v>41</v>
      </c>
      <c r="BX13" s="134">
        <v>50</v>
      </c>
      <c r="BY13" s="134">
        <v>51</v>
      </c>
      <c r="BZ13" s="134">
        <v>52</v>
      </c>
      <c r="CA13" s="134">
        <v>45</v>
      </c>
      <c r="CB13" s="134">
        <v>58</v>
      </c>
      <c r="CC13" s="134">
        <v>44</v>
      </c>
      <c r="CD13" s="134">
        <v>34</v>
      </c>
      <c r="CE13" s="134">
        <v>60</v>
      </c>
      <c r="CF13" s="134">
        <v>44</v>
      </c>
      <c r="CG13" s="134">
        <v>44</v>
      </c>
      <c r="CH13" s="134">
        <v>50</v>
      </c>
      <c r="CI13" s="134">
        <v>42</v>
      </c>
      <c r="CJ13" s="134">
        <v>50</v>
      </c>
      <c r="CK13" s="134">
        <v>38</v>
      </c>
      <c r="CL13" s="134">
        <v>44</v>
      </c>
      <c r="CM13" s="134">
        <v>43</v>
      </c>
      <c r="CN13" s="134">
        <v>31</v>
      </c>
      <c r="CO13" s="134">
        <v>29</v>
      </c>
      <c r="CP13" s="134">
        <v>28</v>
      </c>
      <c r="CQ13" s="134">
        <v>30</v>
      </c>
      <c r="CR13" s="134">
        <v>13</v>
      </c>
      <c r="CS13" s="134">
        <v>10</v>
      </c>
      <c r="CT13" s="134">
        <v>4</v>
      </c>
      <c r="CU13" s="134">
        <v>8</v>
      </c>
      <c r="CV13" s="134">
        <v>7</v>
      </c>
      <c r="CW13" s="134">
        <v>3</v>
      </c>
      <c r="CX13" s="134">
        <v>0</v>
      </c>
      <c r="CY13" s="134">
        <v>5</v>
      </c>
      <c r="CZ13" s="135">
        <f t="shared" si="1"/>
        <v>3914</v>
      </c>
      <c r="DA13" s="60"/>
    </row>
    <row r="14" spans="1:105" s="5" customFormat="1" ht="11.25" customHeight="1">
      <c r="A14" s="161"/>
      <c r="B14" s="136" t="s">
        <v>15</v>
      </c>
      <c r="C14" s="137">
        <v>51</v>
      </c>
      <c r="D14" s="137">
        <v>48</v>
      </c>
      <c r="E14" s="137">
        <v>46</v>
      </c>
      <c r="F14" s="137">
        <v>61</v>
      </c>
      <c r="G14" s="137">
        <v>54</v>
      </c>
      <c r="H14" s="137">
        <v>55</v>
      </c>
      <c r="I14" s="137">
        <v>63</v>
      </c>
      <c r="J14" s="137">
        <v>52</v>
      </c>
      <c r="K14" s="137">
        <v>67</v>
      </c>
      <c r="L14" s="137">
        <v>66</v>
      </c>
      <c r="M14" s="137">
        <v>61</v>
      </c>
      <c r="N14" s="137">
        <v>59</v>
      </c>
      <c r="O14" s="137">
        <v>72</v>
      </c>
      <c r="P14" s="137">
        <v>64</v>
      </c>
      <c r="Q14" s="137">
        <v>69</v>
      </c>
      <c r="R14" s="137">
        <v>81</v>
      </c>
      <c r="S14" s="137">
        <v>77</v>
      </c>
      <c r="T14" s="137">
        <v>75</v>
      </c>
      <c r="U14" s="137">
        <v>77</v>
      </c>
      <c r="V14" s="137">
        <v>73</v>
      </c>
      <c r="W14" s="137">
        <v>65</v>
      </c>
      <c r="X14" s="137">
        <v>71</v>
      </c>
      <c r="Y14" s="137">
        <v>72</v>
      </c>
      <c r="Z14" s="137">
        <v>74</v>
      </c>
      <c r="AA14" s="137">
        <v>68</v>
      </c>
      <c r="AB14" s="137">
        <v>51</v>
      </c>
      <c r="AC14" s="137">
        <v>52</v>
      </c>
      <c r="AD14" s="137">
        <v>61</v>
      </c>
      <c r="AE14" s="137">
        <v>70</v>
      </c>
      <c r="AF14" s="137">
        <v>60</v>
      </c>
      <c r="AG14" s="137">
        <v>62</v>
      </c>
      <c r="AH14" s="137">
        <v>82</v>
      </c>
      <c r="AI14" s="137">
        <v>54</v>
      </c>
      <c r="AJ14" s="137">
        <v>76</v>
      </c>
      <c r="AK14" s="137">
        <v>84</v>
      </c>
      <c r="AL14" s="137">
        <v>71</v>
      </c>
      <c r="AM14" s="137">
        <v>85</v>
      </c>
      <c r="AN14" s="137">
        <v>62</v>
      </c>
      <c r="AO14" s="137">
        <v>65</v>
      </c>
      <c r="AP14" s="137">
        <v>80</v>
      </c>
      <c r="AQ14" s="137">
        <v>83</v>
      </c>
      <c r="AR14" s="137">
        <v>72</v>
      </c>
      <c r="AS14" s="137">
        <v>89</v>
      </c>
      <c r="AT14" s="137">
        <v>71</v>
      </c>
      <c r="AU14" s="137">
        <v>92</v>
      </c>
      <c r="AV14" s="137">
        <v>84</v>
      </c>
      <c r="AW14" s="137">
        <v>84</v>
      </c>
      <c r="AX14" s="137">
        <v>80</v>
      </c>
      <c r="AY14" s="137">
        <v>101</v>
      </c>
      <c r="AZ14" s="137">
        <v>87</v>
      </c>
      <c r="BA14" s="137">
        <v>102</v>
      </c>
      <c r="BB14" s="137">
        <v>90</v>
      </c>
      <c r="BC14" s="137">
        <v>101</v>
      </c>
      <c r="BD14" s="137">
        <v>109</v>
      </c>
      <c r="BE14" s="137">
        <v>110</v>
      </c>
      <c r="BF14" s="137">
        <v>120</v>
      </c>
      <c r="BG14" s="137">
        <v>99</v>
      </c>
      <c r="BH14" s="137">
        <v>88</v>
      </c>
      <c r="BI14" s="137">
        <v>126</v>
      </c>
      <c r="BJ14" s="137">
        <v>121</v>
      </c>
      <c r="BK14" s="137">
        <v>123</v>
      </c>
      <c r="BL14" s="137">
        <v>118</v>
      </c>
      <c r="BM14" s="137">
        <v>150</v>
      </c>
      <c r="BN14" s="137">
        <v>146</v>
      </c>
      <c r="BO14" s="137">
        <v>144</v>
      </c>
      <c r="BP14" s="137">
        <v>131</v>
      </c>
      <c r="BQ14" s="137">
        <v>152</v>
      </c>
      <c r="BR14" s="137">
        <v>132</v>
      </c>
      <c r="BS14" s="137">
        <v>104</v>
      </c>
      <c r="BT14" s="137">
        <v>73</v>
      </c>
      <c r="BU14" s="137">
        <v>77</v>
      </c>
      <c r="BV14" s="137">
        <v>85</v>
      </c>
      <c r="BW14" s="137">
        <v>84</v>
      </c>
      <c r="BX14" s="137">
        <v>86</v>
      </c>
      <c r="BY14" s="137">
        <v>104</v>
      </c>
      <c r="BZ14" s="137">
        <v>89</v>
      </c>
      <c r="CA14" s="137">
        <v>73</v>
      </c>
      <c r="CB14" s="137">
        <v>103</v>
      </c>
      <c r="CC14" s="137">
        <v>77</v>
      </c>
      <c r="CD14" s="137">
        <v>74</v>
      </c>
      <c r="CE14" s="137">
        <v>85</v>
      </c>
      <c r="CF14" s="137">
        <v>68</v>
      </c>
      <c r="CG14" s="137">
        <v>70</v>
      </c>
      <c r="CH14" s="137">
        <v>77</v>
      </c>
      <c r="CI14" s="137">
        <v>62</v>
      </c>
      <c r="CJ14" s="137">
        <v>70</v>
      </c>
      <c r="CK14" s="137">
        <v>63</v>
      </c>
      <c r="CL14" s="137">
        <v>63</v>
      </c>
      <c r="CM14" s="137">
        <v>58</v>
      </c>
      <c r="CN14" s="137">
        <v>42</v>
      </c>
      <c r="CO14" s="137">
        <v>39</v>
      </c>
      <c r="CP14" s="137">
        <v>36</v>
      </c>
      <c r="CQ14" s="137">
        <v>36</v>
      </c>
      <c r="CR14" s="137">
        <v>15</v>
      </c>
      <c r="CS14" s="137">
        <v>13</v>
      </c>
      <c r="CT14" s="137">
        <v>5</v>
      </c>
      <c r="CU14" s="137">
        <v>9</v>
      </c>
      <c r="CV14" s="137">
        <v>8</v>
      </c>
      <c r="CW14" s="137">
        <v>4</v>
      </c>
      <c r="CX14" s="137">
        <v>2</v>
      </c>
      <c r="CY14" s="137">
        <v>7</v>
      </c>
      <c r="CZ14" s="135">
        <f t="shared" si="1"/>
        <v>7502</v>
      </c>
      <c r="DA14" s="60"/>
    </row>
    <row r="15" spans="1:105" s="5" customFormat="1" ht="11.25" customHeight="1">
      <c r="A15" s="161" t="s">
        <v>28</v>
      </c>
      <c r="B15" s="130" t="s">
        <v>13</v>
      </c>
      <c r="C15" s="138">
        <v>31</v>
      </c>
      <c r="D15" s="138">
        <v>31</v>
      </c>
      <c r="E15" s="138">
        <v>33</v>
      </c>
      <c r="F15" s="138">
        <v>38</v>
      </c>
      <c r="G15" s="138">
        <v>41</v>
      </c>
      <c r="H15" s="138">
        <v>49</v>
      </c>
      <c r="I15" s="138">
        <v>38</v>
      </c>
      <c r="J15" s="138">
        <v>42</v>
      </c>
      <c r="K15" s="138">
        <v>46</v>
      </c>
      <c r="L15" s="138">
        <v>36</v>
      </c>
      <c r="M15" s="138">
        <v>50</v>
      </c>
      <c r="N15" s="138">
        <v>44</v>
      </c>
      <c r="O15" s="138">
        <v>38</v>
      </c>
      <c r="P15" s="138">
        <v>51</v>
      </c>
      <c r="Q15" s="138">
        <v>45</v>
      </c>
      <c r="R15" s="138">
        <v>39</v>
      </c>
      <c r="S15" s="138">
        <v>47</v>
      </c>
      <c r="T15" s="138">
        <v>56</v>
      </c>
      <c r="U15" s="138">
        <v>48</v>
      </c>
      <c r="V15" s="138">
        <v>47</v>
      </c>
      <c r="W15" s="138">
        <v>51</v>
      </c>
      <c r="X15" s="138">
        <v>63</v>
      </c>
      <c r="Y15" s="138">
        <v>48</v>
      </c>
      <c r="Z15" s="138">
        <v>36</v>
      </c>
      <c r="AA15" s="138">
        <v>38</v>
      </c>
      <c r="AB15" s="138">
        <v>49</v>
      </c>
      <c r="AC15" s="138">
        <v>29</v>
      </c>
      <c r="AD15" s="138">
        <v>36</v>
      </c>
      <c r="AE15" s="138">
        <v>39</v>
      </c>
      <c r="AF15" s="138">
        <v>42</v>
      </c>
      <c r="AG15" s="138">
        <v>30</v>
      </c>
      <c r="AH15" s="138">
        <v>48</v>
      </c>
      <c r="AI15" s="138">
        <v>57</v>
      </c>
      <c r="AJ15" s="138">
        <v>41</v>
      </c>
      <c r="AK15" s="138">
        <v>44</v>
      </c>
      <c r="AL15" s="138">
        <v>51</v>
      </c>
      <c r="AM15" s="138">
        <v>66</v>
      </c>
      <c r="AN15" s="138">
        <v>55</v>
      </c>
      <c r="AO15" s="138">
        <v>53</v>
      </c>
      <c r="AP15" s="138">
        <v>55</v>
      </c>
      <c r="AQ15" s="138">
        <v>59</v>
      </c>
      <c r="AR15" s="138">
        <v>58</v>
      </c>
      <c r="AS15" s="138">
        <v>52</v>
      </c>
      <c r="AT15" s="138">
        <v>63</v>
      </c>
      <c r="AU15" s="138">
        <v>56</v>
      </c>
      <c r="AV15" s="138">
        <v>51</v>
      </c>
      <c r="AW15" s="138">
        <v>44</v>
      </c>
      <c r="AX15" s="138">
        <v>48</v>
      </c>
      <c r="AY15" s="138">
        <v>84</v>
      </c>
      <c r="AZ15" s="138">
        <v>46</v>
      </c>
      <c r="BA15" s="138">
        <v>61</v>
      </c>
      <c r="BB15" s="138">
        <v>55</v>
      </c>
      <c r="BC15" s="138">
        <v>84</v>
      </c>
      <c r="BD15" s="138">
        <v>61</v>
      </c>
      <c r="BE15" s="138">
        <v>75</v>
      </c>
      <c r="BF15" s="138">
        <v>76</v>
      </c>
      <c r="BG15" s="138">
        <v>77</v>
      </c>
      <c r="BH15" s="138">
        <v>94</v>
      </c>
      <c r="BI15" s="138">
        <v>79</v>
      </c>
      <c r="BJ15" s="138">
        <v>65</v>
      </c>
      <c r="BK15" s="138">
        <v>94</v>
      </c>
      <c r="BL15" s="138">
        <v>91</v>
      </c>
      <c r="BM15" s="138">
        <v>103</v>
      </c>
      <c r="BN15" s="138">
        <v>96</v>
      </c>
      <c r="BO15" s="138">
        <v>75</v>
      </c>
      <c r="BP15" s="138">
        <v>102</v>
      </c>
      <c r="BQ15" s="138">
        <v>89</v>
      </c>
      <c r="BR15" s="138">
        <v>94</v>
      </c>
      <c r="BS15" s="138">
        <v>69</v>
      </c>
      <c r="BT15" s="138">
        <v>67</v>
      </c>
      <c r="BU15" s="138">
        <v>54</v>
      </c>
      <c r="BV15" s="138">
        <v>50</v>
      </c>
      <c r="BW15" s="138">
        <v>57</v>
      </c>
      <c r="BX15" s="138">
        <v>65</v>
      </c>
      <c r="BY15" s="138">
        <v>56</v>
      </c>
      <c r="BZ15" s="138">
        <v>53</v>
      </c>
      <c r="CA15" s="138">
        <v>45</v>
      </c>
      <c r="CB15" s="138">
        <v>37</v>
      </c>
      <c r="CC15" s="138">
        <v>47</v>
      </c>
      <c r="CD15" s="138">
        <v>44</v>
      </c>
      <c r="CE15" s="138">
        <v>60</v>
      </c>
      <c r="CF15" s="138">
        <v>52</v>
      </c>
      <c r="CG15" s="138">
        <v>39</v>
      </c>
      <c r="CH15" s="138">
        <v>42</v>
      </c>
      <c r="CI15" s="138">
        <v>26</v>
      </c>
      <c r="CJ15" s="138">
        <v>31</v>
      </c>
      <c r="CK15" s="138">
        <v>28</v>
      </c>
      <c r="CL15" s="138">
        <v>19</v>
      </c>
      <c r="CM15" s="138">
        <v>18</v>
      </c>
      <c r="CN15" s="138">
        <v>11</v>
      </c>
      <c r="CO15" s="138">
        <v>13</v>
      </c>
      <c r="CP15" s="138">
        <v>14</v>
      </c>
      <c r="CQ15" s="138">
        <v>5</v>
      </c>
      <c r="CR15" s="138">
        <v>8</v>
      </c>
      <c r="CS15" s="138">
        <v>5</v>
      </c>
      <c r="CT15" s="138">
        <v>5</v>
      </c>
      <c r="CU15" s="138">
        <v>4</v>
      </c>
      <c r="CV15" s="138">
        <v>2</v>
      </c>
      <c r="CW15" s="138">
        <v>1</v>
      </c>
      <c r="CX15" s="138">
        <v>0</v>
      </c>
      <c r="CY15" s="138">
        <v>1</v>
      </c>
      <c r="CZ15" s="132">
        <f t="shared" si="1"/>
        <v>4841</v>
      </c>
      <c r="DA15" s="60"/>
    </row>
    <row r="16" spans="1:113" s="5" customFormat="1" ht="11.25" customHeight="1">
      <c r="A16" s="161"/>
      <c r="B16" s="133" t="s">
        <v>14</v>
      </c>
      <c r="C16" s="139">
        <v>28</v>
      </c>
      <c r="D16" s="139">
        <v>37</v>
      </c>
      <c r="E16" s="139">
        <v>38</v>
      </c>
      <c r="F16" s="139">
        <v>25</v>
      </c>
      <c r="G16" s="139">
        <v>39</v>
      </c>
      <c r="H16" s="139">
        <v>40</v>
      </c>
      <c r="I16" s="139">
        <v>46</v>
      </c>
      <c r="J16" s="139">
        <v>41</v>
      </c>
      <c r="K16" s="139">
        <v>32</v>
      </c>
      <c r="L16" s="139">
        <v>34</v>
      </c>
      <c r="M16" s="139">
        <v>25</v>
      </c>
      <c r="N16" s="139">
        <v>41</v>
      </c>
      <c r="O16" s="139">
        <v>29</v>
      </c>
      <c r="P16" s="139">
        <v>41</v>
      </c>
      <c r="Q16" s="139">
        <v>42</v>
      </c>
      <c r="R16" s="139">
        <v>54</v>
      </c>
      <c r="S16" s="139">
        <v>56</v>
      </c>
      <c r="T16" s="139">
        <v>58</v>
      </c>
      <c r="U16" s="139">
        <v>56</v>
      </c>
      <c r="V16" s="139">
        <v>48</v>
      </c>
      <c r="W16" s="139">
        <v>47</v>
      </c>
      <c r="X16" s="139">
        <v>55</v>
      </c>
      <c r="Y16" s="139">
        <v>56</v>
      </c>
      <c r="Z16" s="139">
        <v>53</v>
      </c>
      <c r="AA16" s="139">
        <v>40</v>
      </c>
      <c r="AB16" s="139">
        <v>41</v>
      </c>
      <c r="AC16" s="139">
        <v>42</v>
      </c>
      <c r="AD16" s="139">
        <v>44</v>
      </c>
      <c r="AE16" s="139">
        <v>42</v>
      </c>
      <c r="AF16" s="139">
        <v>39</v>
      </c>
      <c r="AG16" s="139">
        <v>39</v>
      </c>
      <c r="AH16" s="139">
        <v>39</v>
      </c>
      <c r="AI16" s="139">
        <v>46</v>
      </c>
      <c r="AJ16" s="139">
        <v>52</v>
      </c>
      <c r="AK16" s="139">
        <v>49</v>
      </c>
      <c r="AL16" s="139">
        <v>47</v>
      </c>
      <c r="AM16" s="139">
        <v>57</v>
      </c>
      <c r="AN16" s="139">
        <v>58</v>
      </c>
      <c r="AO16" s="139">
        <v>50</v>
      </c>
      <c r="AP16" s="139">
        <v>49</v>
      </c>
      <c r="AQ16" s="139">
        <v>57</v>
      </c>
      <c r="AR16" s="139">
        <v>68</v>
      </c>
      <c r="AS16" s="139">
        <v>54</v>
      </c>
      <c r="AT16" s="139">
        <v>53</v>
      </c>
      <c r="AU16" s="139">
        <v>70</v>
      </c>
      <c r="AV16" s="139">
        <v>62</v>
      </c>
      <c r="AW16" s="139">
        <v>48</v>
      </c>
      <c r="AX16" s="139">
        <v>46</v>
      </c>
      <c r="AY16" s="139">
        <v>70</v>
      </c>
      <c r="AZ16" s="139">
        <v>59</v>
      </c>
      <c r="BA16" s="139">
        <v>53</v>
      </c>
      <c r="BB16" s="139">
        <v>68</v>
      </c>
      <c r="BC16" s="139">
        <v>74</v>
      </c>
      <c r="BD16" s="139">
        <v>89</v>
      </c>
      <c r="BE16" s="139">
        <v>73</v>
      </c>
      <c r="BF16" s="139">
        <v>88</v>
      </c>
      <c r="BG16" s="139">
        <v>92</v>
      </c>
      <c r="BH16" s="139">
        <v>88</v>
      </c>
      <c r="BI16" s="139">
        <v>72</v>
      </c>
      <c r="BJ16" s="139">
        <v>77</v>
      </c>
      <c r="BK16" s="139">
        <v>79</v>
      </c>
      <c r="BL16" s="139">
        <v>66</v>
      </c>
      <c r="BM16" s="139">
        <v>76</v>
      </c>
      <c r="BN16" s="139">
        <v>91</v>
      </c>
      <c r="BO16" s="139">
        <v>73</v>
      </c>
      <c r="BP16" s="139">
        <v>107</v>
      </c>
      <c r="BQ16" s="139">
        <v>91</v>
      </c>
      <c r="BR16" s="139">
        <v>90</v>
      </c>
      <c r="BS16" s="139">
        <v>82</v>
      </c>
      <c r="BT16" s="139">
        <v>64</v>
      </c>
      <c r="BU16" s="139">
        <v>53</v>
      </c>
      <c r="BV16" s="139">
        <v>65</v>
      </c>
      <c r="BW16" s="139">
        <v>54</v>
      </c>
      <c r="BX16" s="139">
        <v>73</v>
      </c>
      <c r="BY16" s="139">
        <v>62</v>
      </c>
      <c r="BZ16" s="139">
        <v>70</v>
      </c>
      <c r="CA16" s="139">
        <v>55</v>
      </c>
      <c r="CB16" s="139">
        <v>70</v>
      </c>
      <c r="CC16" s="139">
        <v>71</v>
      </c>
      <c r="CD16" s="139">
        <v>71</v>
      </c>
      <c r="CE16" s="139">
        <v>71</v>
      </c>
      <c r="CF16" s="139">
        <v>61</v>
      </c>
      <c r="CG16" s="139">
        <v>77</v>
      </c>
      <c r="CH16" s="139">
        <v>62</v>
      </c>
      <c r="CI16" s="139">
        <v>78</v>
      </c>
      <c r="CJ16" s="139">
        <v>65</v>
      </c>
      <c r="CK16" s="139">
        <v>61</v>
      </c>
      <c r="CL16" s="139">
        <v>46</v>
      </c>
      <c r="CM16" s="139">
        <v>48</v>
      </c>
      <c r="CN16" s="139">
        <v>50</v>
      </c>
      <c r="CO16" s="139">
        <v>41</v>
      </c>
      <c r="CP16" s="139">
        <v>36</v>
      </c>
      <c r="CQ16" s="139">
        <v>25</v>
      </c>
      <c r="CR16" s="139">
        <v>19</v>
      </c>
      <c r="CS16" s="139">
        <v>16</v>
      </c>
      <c r="CT16" s="139">
        <v>16</v>
      </c>
      <c r="CU16" s="139">
        <v>13</v>
      </c>
      <c r="CV16" s="139">
        <v>6</v>
      </c>
      <c r="CW16" s="139">
        <v>6</v>
      </c>
      <c r="CX16" s="139">
        <v>7</v>
      </c>
      <c r="CY16" s="139">
        <v>7</v>
      </c>
      <c r="CZ16" s="135">
        <f t="shared" si="1"/>
        <v>5390</v>
      </c>
      <c r="DA16" s="60"/>
      <c r="DI16" s="60"/>
    </row>
    <row r="17" spans="1:104" s="5" customFormat="1" ht="11.25" customHeight="1">
      <c r="A17" s="161"/>
      <c r="B17" s="136" t="s">
        <v>15</v>
      </c>
      <c r="C17" s="140">
        <v>59</v>
      </c>
      <c r="D17" s="140">
        <v>68</v>
      </c>
      <c r="E17" s="140">
        <v>71</v>
      </c>
      <c r="F17" s="140">
        <v>63</v>
      </c>
      <c r="G17" s="140">
        <v>80</v>
      </c>
      <c r="H17" s="140">
        <v>89</v>
      </c>
      <c r="I17" s="140">
        <v>84</v>
      </c>
      <c r="J17" s="140">
        <v>83</v>
      </c>
      <c r="K17" s="140">
        <v>78</v>
      </c>
      <c r="L17" s="140">
        <v>70</v>
      </c>
      <c r="M17" s="140">
        <v>75</v>
      </c>
      <c r="N17" s="140">
        <v>85</v>
      </c>
      <c r="O17" s="140">
        <v>67</v>
      </c>
      <c r="P17" s="140">
        <v>92</v>
      </c>
      <c r="Q17" s="140">
        <v>87</v>
      </c>
      <c r="R17" s="140">
        <v>93</v>
      </c>
      <c r="S17" s="140">
        <v>103</v>
      </c>
      <c r="T17" s="140">
        <v>114</v>
      </c>
      <c r="U17" s="140">
        <v>104</v>
      </c>
      <c r="V17" s="140">
        <v>95</v>
      </c>
      <c r="W17" s="140">
        <v>98</v>
      </c>
      <c r="X17" s="140">
        <v>118</v>
      </c>
      <c r="Y17" s="140">
        <v>104</v>
      </c>
      <c r="Z17" s="140">
        <v>89</v>
      </c>
      <c r="AA17" s="140">
        <v>78</v>
      </c>
      <c r="AB17" s="140">
        <v>90</v>
      </c>
      <c r="AC17" s="140">
        <v>71</v>
      </c>
      <c r="AD17" s="140">
        <v>80</v>
      </c>
      <c r="AE17" s="140">
        <v>81</v>
      </c>
      <c r="AF17" s="140">
        <v>81</v>
      </c>
      <c r="AG17" s="140">
        <v>69</v>
      </c>
      <c r="AH17" s="140">
        <v>87</v>
      </c>
      <c r="AI17" s="140">
        <v>103</v>
      </c>
      <c r="AJ17" s="140">
        <v>93</v>
      </c>
      <c r="AK17" s="140">
        <v>93</v>
      </c>
      <c r="AL17" s="140">
        <v>98</v>
      </c>
      <c r="AM17" s="140">
        <v>123</v>
      </c>
      <c r="AN17" s="140">
        <v>113</v>
      </c>
      <c r="AO17" s="140">
        <v>103</v>
      </c>
      <c r="AP17" s="140">
        <v>104</v>
      </c>
      <c r="AQ17" s="140">
        <v>116</v>
      </c>
      <c r="AR17" s="140">
        <v>126</v>
      </c>
      <c r="AS17" s="140">
        <v>106</v>
      </c>
      <c r="AT17" s="140">
        <v>116</v>
      </c>
      <c r="AU17" s="140">
        <v>126</v>
      </c>
      <c r="AV17" s="140">
        <v>113</v>
      </c>
      <c r="AW17" s="140">
        <v>92</v>
      </c>
      <c r="AX17" s="140">
        <v>94</v>
      </c>
      <c r="AY17" s="140">
        <v>154</v>
      </c>
      <c r="AZ17" s="140">
        <v>105</v>
      </c>
      <c r="BA17" s="140">
        <v>114</v>
      </c>
      <c r="BB17" s="140">
        <v>123</v>
      </c>
      <c r="BC17" s="140">
        <v>158</v>
      </c>
      <c r="BD17" s="140">
        <v>150</v>
      </c>
      <c r="BE17" s="140">
        <v>148</v>
      </c>
      <c r="BF17" s="140">
        <v>164</v>
      </c>
      <c r="BG17" s="140">
        <v>169</v>
      </c>
      <c r="BH17" s="140">
        <v>182</v>
      </c>
      <c r="BI17" s="140">
        <v>151</v>
      </c>
      <c r="BJ17" s="140">
        <v>142</v>
      </c>
      <c r="BK17" s="140">
        <v>173</v>
      </c>
      <c r="BL17" s="140">
        <v>157</v>
      </c>
      <c r="BM17" s="140">
        <v>179</v>
      </c>
      <c r="BN17" s="140">
        <v>187</v>
      </c>
      <c r="BO17" s="140">
        <v>148</v>
      </c>
      <c r="BP17" s="140">
        <v>209</v>
      </c>
      <c r="BQ17" s="140">
        <v>180</v>
      </c>
      <c r="BR17" s="140">
        <v>184</v>
      </c>
      <c r="BS17" s="140">
        <v>151</v>
      </c>
      <c r="BT17" s="140">
        <v>131</v>
      </c>
      <c r="BU17" s="140">
        <v>107</v>
      </c>
      <c r="BV17" s="140">
        <v>115</v>
      </c>
      <c r="BW17" s="140">
        <v>111</v>
      </c>
      <c r="BX17" s="140">
        <v>138</v>
      </c>
      <c r="BY17" s="140">
        <v>118</v>
      </c>
      <c r="BZ17" s="140">
        <v>123</v>
      </c>
      <c r="CA17" s="140">
        <v>100</v>
      </c>
      <c r="CB17" s="140">
        <v>107</v>
      </c>
      <c r="CC17" s="140">
        <v>118</v>
      </c>
      <c r="CD17" s="140">
        <v>115</v>
      </c>
      <c r="CE17" s="140">
        <v>131</v>
      </c>
      <c r="CF17" s="140">
        <v>113</v>
      </c>
      <c r="CG17" s="140">
        <v>116</v>
      </c>
      <c r="CH17" s="140">
        <v>104</v>
      </c>
      <c r="CI17" s="140">
        <v>104</v>
      </c>
      <c r="CJ17" s="140">
        <v>96</v>
      </c>
      <c r="CK17" s="140">
        <v>89</v>
      </c>
      <c r="CL17" s="140">
        <v>65</v>
      </c>
      <c r="CM17" s="140">
        <v>66</v>
      </c>
      <c r="CN17" s="140">
        <v>61</v>
      </c>
      <c r="CO17" s="140">
        <v>54</v>
      </c>
      <c r="CP17" s="140">
        <v>50</v>
      </c>
      <c r="CQ17" s="140">
        <v>30</v>
      </c>
      <c r="CR17" s="140">
        <v>27</v>
      </c>
      <c r="CS17" s="140">
        <v>21</v>
      </c>
      <c r="CT17" s="140">
        <v>21</v>
      </c>
      <c r="CU17" s="140">
        <v>17</v>
      </c>
      <c r="CV17" s="140">
        <v>8</v>
      </c>
      <c r="CW17" s="140">
        <v>7</v>
      </c>
      <c r="CX17" s="140">
        <v>7</v>
      </c>
      <c r="CY17" s="140">
        <v>8</v>
      </c>
      <c r="CZ17" s="135">
        <f t="shared" si="1"/>
        <v>10231</v>
      </c>
    </row>
    <row r="18" spans="1:227" s="5" customFormat="1" ht="11.25" customHeight="1">
      <c r="A18" s="161" t="s">
        <v>29</v>
      </c>
      <c r="B18" s="130" t="s">
        <v>13</v>
      </c>
      <c r="C18" s="131">
        <v>15</v>
      </c>
      <c r="D18" s="131">
        <v>11</v>
      </c>
      <c r="E18" s="131">
        <v>8</v>
      </c>
      <c r="F18" s="131">
        <v>16</v>
      </c>
      <c r="G18" s="131">
        <v>17</v>
      </c>
      <c r="H18" s="131">
        <v>13</v>
      </c>
      <c r="I18" s="131">
        <v>24</v>
      </c>
      <c r="J18" s="131">
        <v>20</v>
      </c>
      <c r="K18" s="131">
        <v>16</v>
      </c>
      <c r="L18" s="131">
        <v>16</v>
      </c>
      <c r="M18" s="131">
        <v>11</v>
      </c>
      <c r="N18" s="131">
        <v>26</v>
      </c>
      <c r="O18" s="131">
        <v>25</v>
      </c>
      <c r="P18" s="131">
        <v>28</v>
      </c>
      <c r="Q18" s="131">
        <v>24</v>
      </c>
      <c r="R18" s="131">
        <v>25</v>
      </c>
      <c r="S18" s="131">
        <v>32</v>
      </c>
      <c r="T18" s="131">
        <v>32</v>
      </c>
      <c r="U18" s="131">
        <v>35</v>
      </c>
      <c r="V18" s="131">
        <v>28</v>
      </c>
      <c r="W18" s="131">
        <v>14</v>
      </c>
      <c r="X18" s="131">
        <v>25</v>
      </c>
      <c r="Y18" s="131">
        <v>21</v>
      </c>
      <c r="Z18" s="131">
        <v>17</v>
      </c>
      <c r="AA18" s="131">
        <v>13</v>
      </c>
      <c r="AB18" s="131">
        <v>18</v>
      </c>
      <c r="AC18" s="131">
        <v>17</v>
      </c>
      <c r="AD18" s="131">
        <v>22</v>
      </c>
      <c r="AE18" s="131">
        <v>27</v>
      </c>
      <c r="AF18" s="131">
        <v>26</v>
      </c>
      <c r="AG18" s="131">
        <v>14</v>
      </c>
      <c r="AH18" s="131">
        <v>22</v>
      </c>
      <c r="AI18" s="131">
        <v>19</v>
      </c>
      <c r="AJ18" s="131">
        <v>26</v>
      </c>
      <c r="AK18" s="131">
        <v>20</v>
      </c>
      <c r="AL18" s="131">
        <v>25</v>
      </c>
      <c r="AM18" s="131">
        <v>23</v>
      </c>
      <c r="AN18" s="131">
        <v>25</v>
      </c>
      <c r="AO18" s="131">
        <v>28</v>
      </c>
      <c r="AP18" s="131">
        <v>25</v>
      </c>
      <c r="AQ18" s="131">
        <v>30</v>
      </c>
      <c r="AR18" s="131">
        <v>26</v>
      </c>
      <c r="AS18" s="131">
        <v>27</v>
      </c>
      <c r="AT18" s="131">
        <v>38</v>
      </c>
      <c r="AU18" s="131">
        <v>26</v>
      </c>
      <c r="AV18" s="131">
        <v>26</v>
      </c>
      <c r="AW18" s="131">
        <v>24</v>
      </c>
      <c r="AX18" s="131">
        <v>28</v>
      </c>
      <c r="AY18" s="131">
        <v>42</v>
      </c>
      <c r="AZ18" s="131">
        <v>20</v>
      </c>
      <c r="BA18" s="131">
        <v>39</v>
      </c>
      <c r="BB18" s="131">
        <v>36</v>
      </c>
      <c r="BC18" s="131">
        <v>52</v>
      </c>
      <c r="BD18" s="131">
        <v>38</v>
      </c>
      <c r="BE18" s="131">
        <v>55</v>
      </c>
      <c r="BF18" s="131">
        <v>48</v>
      </c>
      <c r="BG18" s="131">
        <v>49</v>
      </c>
      <c r="BH18" s="131">
        <v>49</v>
      </c>
      <c r="BI18" s="131">
        <v>46</v>
      </c>
      <c r="BJ18" s="131">
        <v>53</v>
      </c>
      <c r="BK18" s="131">
        <v>53</v>
      </c>
      <c r="BL18" s="131">
        <v>52</v>
      </c>
      <c r="BM18" s="131">
        <v>44</v>
      </c>
      <c r="BN18" s="131">
        <v>36</v>
      </c>
      <c r="BO18" s="131">
        <v>56</v>
      </c>
      <c r="BP18" s="131">
        <v>40</v>
      </c>
      <c r="BQ18" s="131">
        <v>60</v>
      </c>
      <c r="BR18" s="131">
        <v>44</v>
      </c>
      <c r="BS18" s="131">
        <v>47</v>
      </c>
      <c r="BT18" s="131">
        <v>24</v>
      </c>
      <c r="BU18" s="131">
        <v>21</v>
      </c>
      <c r="BV18" s="131">
        <v>23</v>
      </c>
      <c r="BW18" s="131">
        <v>28</v>
      </c>
      <c r="BX18" s="131">
        <v>20</v>
      </c>
      <c r="BY18" s="131">
        <v>21</v>
      </c>
      <c r="BZ18" s="131">
        <v>29</v>
      </c>
      <c r="CA18" s="131">
        <v>22</v>
      </c>
      <c r="CB18" s="131">
        <v>17</v>
      </c>
      <c r="CC18" s="131">
        <v>32</v>
      </c>
      <c r="CD18" s="131">
        <v>22</v>
      </c>
      <c r="CE18" s="131">
        <v>34</v>
      </c>
      <c r="CF18" s="131">
        <v>21</v>
      </c>
      <c r="CG18" s="131">
        <v>17</v>
      </c>
      <c r="CH18" s="131">
        <v>20</v>
      </c>
      <c r="CI18" s="131">
        <v>14</v>
      </c>
      <c r="CJ18" s="131">
        <v>14</v>
      </c>
      <c r="CK18" s="131">
        <v>12</v>
      </c>
      <c r="CL18" s="131">
        <v>12</v>
      </c>
      <c r="CM18" s="131">
        <v>17</v>
      </c>
      <c r="CN18" s="131">
        <v>9</v>
      </c>
      <c r="CO18" s="131">
        <v>7</v>
      </c>
      <c r="CP18" s="131">
        <v>7</v>
      </c>
      <c r="CQ18" s="131">
        <v>8</v>
      </c>
      <c r="CR18" s="131">
        <v>3</v>
      </c>
      <c r="CS18" s="131">
        <v>0</v>
      </c>
      <c r="CT18" s="131">
        <v>1</v>
      </c>
      <c r="CU18" s="131">
        <v>1</v>
      </c>
      <c r="CV18" s="131">
        <v>1</v>
      </c>
      <c r="CW18" s="131">
        <v>1</v>
      </c>
      <c r="CX18" s="131">
        <v>0</v>
      </c>
      <c r="CY18" s="131">
        <v>0</v>
      </c>
      <c r="CZ18" s="132">
        <f t="shared" si="1"/>
        <v>2491</v>
      </c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</row>
    <row r="19" spans="1:227" s="5" customFormat="1" ht="11.25" customHeight="1">
      <c r="A19" s="161"/>
      <c r="B19" s="133" t="s">
        <v>14</v>
      </c>
      <c r="C19" s="134">
        <v>7</v>
      </c>
      <c r="D19" s="134">
        <v>12</v>
      </c>
      <c r="E19" s="134">
        <v>13</v>
      </c>
      <c r="F19" s="134">
        <v>20</v>
      </c>
      <c r="G19" s="134">
        <v>10</v>
      </c>
      <c r="H19" s="134">
        <v>16</v>
      </c>
      <c r="I19" s="134">
        <v>13</v>
      </c>
      <c r="J19" s="134">
        <v>17</v>
      </c>
      <c r="K19" s="134">
        <v>25</v>
      </c>
      <c r="L19" s="134">
        <v>25</v>
      </c>
      <c r="M19" s="134">
        <v>20</v>
      </c>
      <c r="N19" s="134">
        <v>16</v>
      </c>
      <c r="O19" s="134">
        <v>15</v>
      </c>
      <c r="P19" s="134">
        <v>24</v>
      </c>
      <c r="Q19" s="134">
        <v>23</v>
      </c>
      <c r="R19" s="134">
        <v>27</v>
      </c>
      <c r="S19" s="134">
        <v>18</v>
      </c>
      <c r="T19" s="134">
        <v>32</v>
      </c>
      <c r="U19" s="134">
        <v>33</v>
      </c>
      <c r="V19" s="134">
        <v>29</v>
      </c>
      <c r="W19" s="134">
        <v>25</v>
      </c>
      <c r="X19" s="134">
        <v>31</v>
      </c>
      <c r="Y19" s="134">
        <v>29</v>
      </c>
      <c r="Z19" s="134">
        <v>15</v>
      </c>
      <c r="AA19" s="134">
        <v>21</v>
      </c>
      <c r="AB19" s="134">
        <v>21</v>
      </c>
      <c r="AC19" s="134">
        <v>17</v>
      </c>
      <c r="AD19" s="134">
        <v>23</v>
      </c>
      <c r="AE19" s="134">
        <v>25</v>
      </c>
      <c r="AF19" s="134">
        <v>20</v>
      </c>
      <c r="AG19" s="134">
        <v>21</v>
      </c>
      <c r="AH19" s="134">
        <v>17</v>
      </c>
      <c r="AI19" s="134">
        <v>24</v>
      </c>
      <c r="AJ19" s="134">
        <v>33</v>
      </c>
      <c r="AK19" s="134">
        <v>20</v>
      </c>
      <c r="AL19" s="134">
        <v>19</v>
      </c>
      <c r="AM19" s="134">
        <v>20</v>
      </c>
      <c r="AN19" s="134">
        <v>27</v>
      </c>
      <c r="AO19" s="134">
        <v>26</v>
      </c>
      <c r="AP19" s="134">
        <v>26</v>
      </c>
      <c r="AQ19" s="134">
        <v>25</v>
      </c>
      <c r="AR19" s="134">
        <v>27</v>
      </c>
      <c r="AS19" s="134">
        <v>33</v>
      </c>
      <c r="AT19" s="134">
        <v>32</v>
      </c>
      <c r="AU19" s="134">
        <v>35</v>
      </c>
      <c r="AV19" s="134">
        <v>31</v>
      </c>
      <c r="AW19" s="134">
        <v>34</v>
      </c>
      <c r="AX19" s="134">
        <v>36</v>
      </c>
      <c r="AY19" s="134">
        <v>43</v>
      </c>
      <c r="AZ19" s="134">
        <v>34</v>
      </c>
      <c r="BA19" s="134">
        <v>29</v>
      </c>
      <c r="BB19" s="134">
        <v>55</v>
      </c>
      <c r="BC19" s="134">
        <v>52</v>
      </c>
      <c r="BD19" s="134">
        <v>41</v>
      </c>
      <c r="BE19" s="134">
        <v>53</v>
      </c>
      <c r="BF19" s="134">
        <v>56</v>
      </c>
      <c r="BG19" s="134">
        <v>56</v>
      </c>
      <c r="BH19" s="134">
        <v>52</v>
      </c>
      <c r="BI19" s="134">
        <v>50</v>
      </c>
      <c r="BJ19" s="134">
        <v>53</v>
      </c>
      <c r="BK19" s="134">
        <v>57</v>
      </c>
      <c r="BL19" s="134">
        <v>51</v>
      </c>
      <c r="BM19" s="134">
        <v>49</v>
      </c>
      <c r="BN19" s="134">
        <v>59</v>
      </c>
      <c r="BO19" s="134">
        <v>54</v>
      </c>
      <c r="BP19" s="134">
        <v>57</v>
      </c>
      <c r="BQ19" s="134">
        <v>48</v>
      </c>
      <c r="BR19" s="134">
        <v>53</v>
      </c>
      <c r="BS19" s="134">
        <v>38</v>
      </c>
      <c r="BT19" s="134">
        <v>42</v>
      </c>
      <c r="BU19" s="134">
        <v>32</v>
      </c>
      <c r="BV19" s="134">
        <v>29</v>
      </c>
      <c r="BW19" s="134">
        <v>33</v>
      </c>
      <c r="BX19" s="134">
        <v>32</v>
      </c>
      <c r="BY19" s="134">
        <v>31</v>
      </c>
      <c r="BZ19" s="134">
        <v>41</v>
      </c>
      <c r="CA19" s="134">
        <v>34</v>
      </c>
      <c r="CB19" s="134">
        <v>25</v>
      </c>
      <c r="CC19" s="134">
        <v>40</v>
      </c>
      <c r="CD19" s="134">
        <v>44</v>
      </c>
      <c r="CE19" s="134">
        <v>39</v>
      </c>
      <c r="CF19" s="134">
        <v>44</v>
      </c>
      <c r="CG19" s="134">
        <v>49</v>
      </c>
      <c r="CH19" s="134">
        <v>56</v>
      </c>
      <c r="CI19" s="134">
        <v>45</v>
      </c>
      <c r="CJ19" s="134">
        <v>48</v>
      </c>
      <c r="CK19" s="134">
        <v>43</v>
      </c>
      <c r="CL19" s="134">
        <v>44</v>
      </c>
      <c r="CM19" s="134">
        <v>31</v>
      </c>
      <c r="CN19" s="134">
        <v>27</v>
      </c>
      <c r="CO19" s="134">
        <v>17</v>
      </c>
      <c r="CP19" s="134">
        <v>13</v>
      </c>
      <c r="CQ19" s="134">
        <v>17</v>
      </c>
      <c r="CR19" s="134">
        <v>12</v>
      </c>
      <c r="CS19" s="134">
        <v>5</v>
      </c>
      <c r="CT19" s="134">
        <v>4</v>
      </c>
      <c r="CU19" s="134">
        <v>7</v>
      </c>
      <c r="CV19" s="134">
        <v>5</v>
      </c>
      <c r="CW19" s="134">
        <v>3</v>
      </c>
      <c r="CX19" s="134">
        <v>4</v>
      </c>
      <c r="CY19" s="134">
        <v>12</v>
      </c>
      <c r="CZ19" s="135">
        <f t="shared" si="1"/>
        <v>3056</v>
      </c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</row>
    <row r="20" spans="1:104" s="5" customFormat="1" ht="11.25" customHeight="1">
      <c r="A20" s="161"/>
      <c r="B20" s="136" t="s">
        <v>15</v>
      </c>
      <c r="C20" s="137">
        <v>22</v>
      </c>
      <c r="D20" s="137">
        <v>23</v>
      </c>
      <c r="E20" s="137">
        <v>21</v>
      </c>
      <c r="F20" s="137">
        <v>36</v>
      </c>
      <c r="G20" s="137">
        <v>27</v>
      </c>
      <c r="H20" s="137">
        <v>29</v>
      </c>
      <c r="I20" s="137">
        <v>37</v>
      </c>
      <c r="J20" s="137">
        <v>37</v>
      </c>
      <c r="K20" s="137">
        <v>41</v>
      </c>
      <c r="L20" s="137">
        <v>41</v>
      </c>
      <c r="M20" s="137">
        <v>31</v>
      </c>
      <c r="N20" s="137">
        <v>42</v>
      </c>
      <c r="O20" s="137">
        <v>40</v>
      </c>
      <c r="P20" s="137">
        <v>52</v>
      </c>
      <c r="Q20" s="137">
        <v>47</v>
      </c>
      <c r="R20" s="137">
        <v>52</v>
      </c>
      <c r="S20" s="137">
        <v>50</v>
      </c>
      <c r="T20" s="137">
        <v>64</v>
      </c>
      <c r="U20" s="137">
        <v>68</v>
      </c>
      <c r="V20" s="137">
        <v>57</v>
      </c>
      <c r="W20" s="137">
        <v>39</v>
      </c>
      <c r="X20" s="137">
        <v>56</v>
      </c>
      <c r="Y20" s="137">
        <v>50</v>
      </c>
      <c r="Z20" s="137">
        <v>32</v>
      </c>
      <c r="AA20" s="137">
        <v>34</v>
      </c>
      <c r="AB20" s="137">
        <v>39</v>
      </c>
      <c r="AC20" s="137">
        <v>34</v>
      </c>
      <c r="AD20" s="137">
        <v>45</v>
      </c>
      <c r="AE20" s="137">
        <v>52</v>
      </c>
      <c r="AF20" s="137">
        <v>46</v>
      </c>
      <c r="AG20" s="137">
        <v>35</v>
      </c>
      <c r="AH20" s="137">
        <v>39</v>
      </c>
      <c r="AI20" s="137">
        <v>43</v>
      </c>
      <c r="AJ20" s="137">
        <v>59</v>
      </c>
      <c r="AK20" s="137">
        <v>40</v>
      </c>
      <c r="AL20" s="137">
        <v>44</v>
      </c>
      <c r="AM20" s="137">
        <v>43</v>
      </c>
      <c r="AN20" s="137">
        <v>52</v>
      </c>
      <c r="AO20" s="137">
        <v>54</v>
      </c>
      <c r="AP20" s="137">
        <v>51</v>
      </c>
      <c r="AQ20" s="137">
        <v>55</v>
      </c>
      <c r="AR20" s="137">
        <v>53</v>
      </c>
      <c r="AS20" s="137">
        <v>60</v>
      </c>
      <c r="AT20" s="137">
        <v>70</v>
      </c>
      <c r="AU20" s="137">
        <v>61</v>
      </c>
      <c r="AV20" s="137">
        <v>57</v>
      </c>
      <c r="AW20" s="137">
        <v>58</v>
      </c>
      <c r="AX20" s="137">
        <v>64</v>
      </c>
      <c r="AY20" s="137">
        <v>85</v>
      </c>
      <c r="AZ20" s="137">
        <v>54</v>
      </c>
      <c r="BA20" s="137">
        <v>68</v>
      </c>
      <c r="BB20" s="137">
        <v>91</v>
      </c>
      <c r="BC20" s="137">
        <v>104</v>
      </c>
      <c r="BD20" s="137">
        <v>79</v>
      </c>
      <c r="BE20" s="137">
        <v>108</v>
      </c>
      <c r="BF20" s="137">
        <v>104</v>
      </c>
      <c r="BG20" s="137">
        <v>105</v>
      </c>
      <c r="BH20" s="137">
        <v>101</v>
      </c>
      <c r="BI20" s="137">
        <v>96</v>
      </c>
      <c r="BJ20" s="137">
        <v>106</v>
      </c>
      <c r="BK20" s="137">
        <v>110</v>
      </c>
      <c r="BL20" s="137">
        <v>103</v>
      </c>
      <c r="BM20" s="137">
        <v>93</v>
      </c>
      <c r="BN20" s="137">
        <v>95</v>
      </c>
      <c r="BO20" s="137">
        <v>110</v>
      </c>
      <c r="BP20" s="137">
        <v>97</v>
      </c>
      <c r="BQ20" s="137">
        <v>108</v>
      </c>
      <c r="BR20" s="137">
        <v>97</v>
      </c>
      <c r="BS20" s="137">
        <v>85</v>
      </c>
      <c r="BT20" s="137">
        <v>66</v>
      </c>
      <c r="BU20" s="137">
        <v>53</v>
      </c>
      <c r="BV20" s="137">
        <v>52</v>
      </c>
      <c r="BW20" s="137">
        <v>61</v>
      </c>
      <c r="BX20" s="137">
        <v>52</v>
      </c>
      <c r="BY20" s="137">
        <v>52</v>
      </c>
      <c r="BZ20" s="137">
        <v>70</v>
      </c>
      <c r="CA20" s="137">
        <v>56</v>
      </c>
      <c r="CB20" s="137">
        <v>42</v>
      </c>
      <c r="CC20" s="137">
        <v>72</v>
      </c>
      <c r="CD20" s="137">
        <v>66</v>
      </c>
      <c r="CE20" s="137">
        <v>73</v>
      </c>
      <c r="CF20" s="137">
        <v>65</v>
      </c>
      <c r="CG20" s="137">
        <v>66</v>
      </c>
      <c r="CH20" s="137">
        <v>76</v>
      </c>
      <c r="CI20" s="137">
        <v>59</v>
      </c>
      <c r="CJ20" s="137">
        <v>62</v>
      </c>
      <c r="CK20" s="137">
        <v>55</v>
      </c>
      <c r="CL20" s="137">
        <v>56</v>
      </c>
      <c r="CM20" s="137">
        <v>48</v>
      </c>
      <c r="CN20" s="137">
        <v>36</v>
      </c>
      <c r="CO20" s="137">
        <v>24</v>
      </c>
      <c r="CP20" s="137">
        <v>20</v>
      </c>
      <c r="CQ20" s="137">
        <v>25</v>
      </c>
      <c r="CR20" s="137">
        <v>15</v>
      </c>
      <c r="CS20" s="137">
        <v>5</v>
      </c>
      <c r="CT20" s="137">
        <v>5</v>
      </c>
      <c r="CU20" s="137">
        <v>8</v>
      </c>
      <c r="CV20" s="137">
        <v>6</v>
      </c>
      <c r="CW20" s="137">
        <v>4</v>
      </c>
      <c r="CX20" s="137">
        <v>4</v>
      </c>
      <c r="CY20" s="137">
        <v>12</v>
      </c>
      <c r="CZ20" s="135">
        <f t="shared" si="1"/>
        <v>5547</v>
      </c>
    </row>
    <row r="21" spans="1:104" s="5" customFormat="1" ht="11.25" customHeight="1">
      <c r="A21" s="159" t="s">
        <v>2</v>
      </c>
      <c r="B21" s="108" t="s">
        <v>13</v>
      </c>
      <c r="C21" s="125">
        <f>SUM(C3,C6,C9,C12,C15,C18)</f>
        <v>575</v>
      </c>
      <c r="D21" s="125">
        <f aca="true" t="shared" si="2" ref="D21:BO22">SUM(D3,D6,D9,D12,D15,D18)</f>
        <v>615</v>
      </c>
      <c r="E21" s="125">
        <f t="shared" si="2"/>
        <v>592</v>
      </c>
      <c r="F21" s="125">
        <f t="shared" si="2"/>
        <v>621</v>
      </c>
      <c r="G21" s="125">
        <f t="shared" si="2"/>
        <v>682</v>
      </c>
      <c r="H21" s="125">
        <f t="shared" si="2"/>
        <v>656</v>
      </c>
      <c r="I21" s="125">
        <f t="shared" si="2"/>
        <v>675</v>
      </c>
      <c r="J21" s="125">
        <f t="shared" si="2"/>
        <v>680</v>
      </c>
      <c r="K21" s="125">
        <f t="shared" si="2"/>
        <v>643</v>
      </c>
      <c r="L21" s="125">
        <f t="shared" si="2"/>
        <v>666</v>
      </c>
      <c r="M21" s="125">
        <f t="shared" si="2"/>
        <v>702</v>
      </c>
      <c r="N21" s="125">
        <f t="shared" si="2"/>
        <v>690</v>
      </c>
      <c r="O21" s="125">
        <f t="shared" si="2"/>
        <v>700</v>
      </c>
      <c r="P21" s="125">
        <f t="shared" si="2"/>
        <v>693</v>
      </c>
      <c r="Q21" s="125">
        <f t="shared" si="2"/>
        <v>708</v>
      </c>
      <c r="R21" s="125">
        <f t="shared" si="2"/>
        <v>716</v>
      </c>
      <c r="S21" s="125">
        <f t="shared" si="2"/>
        <v>730</v>
      </c>
      <c r="T21" s="125">
        <f t="shared" si="2"/>
        <v>804</v>
      </c>
      <c r="U21" s="125">
        <f t="shared" si="2"/>
        <v>734</v>
      </c>
      <c r="V21" s="125">
        <f t="shared" si="2"/>
        <v>629</v>
      </c>
      <c r="W21" s="125">
        <f t="shared" si="2"/>
        <v>633</v>
      </c>
      <c r="X21" s="125">
        <f t="shared" si="2"/>
        <v>589</v>
      </c>
      <c r="Y21" s="125">
        <f t="shared" si="2"/>
        <v>578</v>
      </c>
      <c r="Z21" s="125">
        <f t="shared" si="2"/>
        <v>569</v>
      </c>
      <c r="AA21" s="125">
        <f t="shared" si="2"/>
        <v>589</v>
      </c>
      <c r="AB21" s="125">
        <f t="shared" si="2"/>
        <v>570</v>
      </c>
      <c r="AC21" s="125">
        <f t="shared" si="2"/>
        <v>589</v>
      </c>
      <c r="AD21" s="125">
        <f t="shared" si="2"/>
        <v>645</v>
      </c>
      <c r="AE21" s="125">
        <f t="shared" si="2"/>
        <v>658</v>
      </c>
      <c r="AF21" s="125">
        <f t="shared" si="2"/>
        <v>656</v>
      </c>
      <c r="AG21" s="125">
        <f t="shared" si="2"/>
        <v>628</v>
      </c>
      <c r="AH21" s="125">
        <f t="shared" si="2"/>
        <v>768</v>
      </c>
      <c r="AI21" s="125">
        <f t="shared" si="2"/>
        <v>745</v>
      </c>
      <c r="AJ21" s="125">
        <f t="shared" si="2"/>
        <v>684</v>
      </c>
      <c r="AK21" s="125">
        <f t="shared" si="2"/>
        <v>786</v>
      </c>
      <c r="AL21" s="125">
        <f t="shared" si="2"/>
        <v>807</v>
      </c>
      <c r="AM21" s="125">
        <f t="shared" si="2"/>
        <v>848</v>
      </c>
      <c r="AN21" s="125">
        <f t="shared" si="2"/>
        <v>846</v>
      </c>
      <c r="AO21" s="125">
        <f t="shared" si="2"/>
        <v>836</v>
      </c>
      <c r="AP21" s="125">
        <f t="shared" si="2"/>
        <v>845</v>
      </c>
      <c r="AQ21" s="125">
        <f t="shared" si="2"/>
        <v>912</v>
      </c>
      <c r="AR21" s="125">
        <f t="shared" si="2"/>
        <v>953</v>
      </c>
      <c r="AS21" s="125">
        <f t="shared" si="2"/>
        <v>962</v>
      </c>
      <c r="AT21" s="125">
        <f t="shared" si="2"/>
        <v>939</v>
      </c>
      <c r="AU21" s="125">
        <f t="shared" si="2"/>
        <v>900</v>
      </c>
      <c r="AV21" s="125">
        <f t="shared" si="2"/>
        <v>895</v>
      </c>
      <c r="AW21" s="125">
        <f t="shared" si="2"/>
        <v>857</v>
      </c>
      <c r="AX21" s="125">
        <f t="shared" si="2"/>
        <v>831</v>
      </c>
      <c r="AY21" s="125">
        <f t="shared" si="2"/>
        <v>899</v>
      </c>
      <c r="AZ21" s="125">
        <f t="shared" si="2"/>
        <v>693</v>
      </c>
      <c r="BA21" s="125">
        <f t="shared" si="2"/>
        <v>835</v>
      </c>
      <c r="BB21" s="125">
        <f t="shared" si="2"/>
        <v>780</v>
      </c>
      <c r="BC21" s="125">
        <f t="shared" si="2"/>
        <v>870</v>
      </c>
      <c r="BD21" s="125">
        <f t="shared" si="2"/>
        <v>784</v>
      </c>
      <c r="BE21" s="125">
        <f t="shared" si="2"/>
        <v>937</v>
      </c>
      <c r="BF21" s="125">
        <f t="shared" si="2"/>
        <v>913</v>
      </c>
      <c r="BG21" s="125">
        <f t="shared" si="2"/>
        <v>892</v>
      </c>
      <c r="BH21" s="125">
        <f t="shared" si="2"/>
        <v>950</v>
      </c>
      <c r="BI21" s="125">
        <f t="shared" si="2"/>
        <v>894</v>
      </c>
      <c r="BJ21" s="125">
        <f t="shared" si="2"/>
        <v>897</v>
      </c>
      <c r="BK21" s="125">
        <f t="shared" si="2"/>
        <v>1013</v>
      </c>
      <c r="BL21" s="125">
        <f t="shared" si="2"/>
        <v>1015</v>
      </c>
      <c r="BM21" s="125">
        <f t="shared" si="2"/>
        <v>1099</v>
      </c>
      <c r="BN21" s="125">
        <f t="shared" si="2"/>
        <v>1083</v>
      </c>
      <c r="BO21" s="125">
        <f t="shared" si="2"/>
        <v>1063</v>
      </c>
      <c r="BP21" s="125">
        <f aca="true" t="shared" si="3" ref="BP21:CY23">SUM(BP3,BP6,BP9,BP12,BP15,BP18)</f>
        <v>1079</v>
      </c>
      <c r="BQ21" s="125">
        <f t="shared" si="3"/>
        <v>1198</v>
      </c>
      <c r="BR21" s="125">
        <f t="shared" si="3"/>
        <v>1118</v>
      </c>
      <c r="BS21" s="125">
        <f t="shared" si="3"/>
        <v>1021</v>
      </c>
      <c r="BT21" s="125">
        <f t="shared" si="3"/>
        <v>732</v>
      </c>
      <c r="BU21" s="125">
        <f t="shared" si="3"/>
        <v>641</v>
      </c>
      <c r="BV21" s="125">
        <f t="shared" si="3"/>
        <v>741</v>
      </c>
      <c r="BW21" s="125">
        <f t="shared" si="3"/>
        <v>716</v>
      </c>
      <c r="BX21" s="125">
        <f t="shared" si="3"/>
        <v>706</v>
      </c>
      <c r="BY21" s="125">
        <f t="shared" si="3"/>
        <v>694</v>
      </c>
      <c r="BZ21" s="125">
        <f t="shared" si="3"/>
        <v>673</v>
      </c>
      <c r="CA21" s="125">
        <f t="shared" si="3"/>
        <v>608</v>
      </c>
      <c r="CB21" s="125">
        <f t="shared" si="3"/>
        <v>523</v>
      </c>
      <c r="CC21" s="125">
        <f t="shared" si="3"/>
        <v>628</v>
      </c>
      <c r="CD21" s="125">
        <f t="shared" si="3"/>
        <v>536</v>
      </c>
      <c r="CE21" s="125">
        <f t="shared" si="3"/>
        <v>557</v>
      </c>
      <c r="CF21" s="125">
        <f t="shared" si="3"/>
        <v>464</v>
      </c>
      <c r="CG21" s="125">
        <f t="shared" si="3"/>
        <v>460</v>
      </c>
      <c r="CH21" s="125">
        <f t="shared" si="3"/>
        <v>418</v>
      </c>
      <c r="CI21" s="125">
        <f t="shared" si="3"/>
        <v>312</v>
      </c>
      <c r="CJ21" s="125">
        <f t="shared" si="3"/>
        <v>317</v>
      </c>
      <c r="CK21" s="125">
        <f t="shared" si="3"/>
        <v>286</v>
      </c>
      <c r="CL21" s="125">
        <f t="shared" si="3"/>
        <v>219</v>
      </c>
      <c r="CM21" s="125">
        <f t="shared" si="3"/>
        <v>214</v>
      </c>
      <c r="CN21" s="125">
        <f t="shared" si="3"/>
        <v>166</v>
      </c>
      <c r="CO21" s="125">
        <f t="shared" si="3"/>
        <v>143</v>
      </c>
      <c r="CP21" s="125">
        <f t="shared" si="3"/>
        <v>111</v>
      </c>
      <c r="CQ21" s="125">
        <f t="shared" si="3"/>
        <v>79</v>
      </c>
      <c r="CR21" s="125">
        <f t="shared" si="3"/>
        <v>45</v>
      </c>
      <c r="CS21" s="125">
        <f t="shared" si="3"/>
        <v>38</v>
      </c>
      <c r="CT21" s="125">
        <f t="shared" si="3"/>
        <v>35</v>
      </c>
      <c r="CU21" s="125">
        <f t="shared" si="3"/>
        <v>24</v>
      </c>
      <c r="CV21" s="125">
        <f t="shared" si="3"/>
        <v>11</v>
      </c>
      <c r="CW21" s="125">
        <f t="shared" si="3"/>
        <v>5</v>
      </c>
      <c r="CX21" s="125">
        <f t="shared" si="3"/>
        <v>4</v>
      </c>
      <c r="CY21" s="125">
        <f>SUM(CY3,CY6,CY9,CY12,CY15,CY18)</f>
        <v>14</v>
      </c>
      <c r="CZ21" s="126">
        <f>SUM(C21:CY21)</f>
        <v>65782</v>
      </c>
    </row>
    <row r="22" spans="1:104" s="5" customFormat="1" ht="11.25" customHeight="1">
      <c r="A22" s="160"/>
      <c r="B22" s="112" t="s">
        <v>14</v>
      </c>
      <c r="C22" s="114">
        <f aca="true" t="shared" si="4" ref="C22:R23">SUM(C4,C7,C10,C13,C16,C19)</f>
        <v>525</v>
      </c>
      <c r="D22" s="114">
        <f t="shared" si="4"/>
        <v>584</v>
      </c>
      <c r="E22" s="114">
        <f t="shared" si="4"/>
        <v>574</v>
      </c>
      <c r="F22" s="114">
        <f t="shared" si="4"/>
        <v>604</v>
      </c>
      <c r="G22" s="114">
        <f t="shared" si="4"/>
        <v>583</v>
      </c>
      <c r="H22" s="114">
        <f t="shared" si="4"/>
        <v>604</v>
      </c>
      <c r="I22" s="114">
        <f t="shared" si="4"/>
        <v>595</v>
      </c>
      <c r="J22" s="114">
        <f t="shared" si="4"/>
        <v>616</v>
      </c>
      <c r="K22" s="114">
        <f t="shared" si="4"/>
        <v>635</v>
      </c>
      <c r="L22" s="114">
        <f t="shared" si="4"/>
        <v>637</v>
      </c>
      <c r="M22" s="114">
        <f t="shared" si="4"/>
        <v>578</v>
      </c>
      <c r="N22" s="114">
        <f t="shared" si="4"/>
        <v>662</v>
      </c>
      <c r="O22" s="114">
        <f t="shared" si="4"/>
        <v>668</v>
      </c>
      <c r="P22" s="114">
        <f t="shared" si="4"/>
        <v>657</v>
      </c>
      <c r="Q22" s="114">
        <f t="shared" si="4"/>
        <v>692</v>
      </c>
      <c r="R22" s="114">
        <f t="shared" si="4"/>
        <v>777</v>
      </c>
      <c r="S22" s="114">
        <f t="shared" si="2"/>
        <v>697</v>
      </c>
      <c r="T22" s="114">
        <f t="shared" si="2"/>
        <v>781</v>
      </c>
      <c r="U22" s="114">
        <f t="shared" si="2"/>
        <v>730</v>
      </c>
      <c r="V22" s="114">
        <f t="shared" si="2"/>
        <v>708</v>
      </c>
      <c r="W22" s="114">
        <f t="shared" si="2"/>
        <v>656</v>
      </c>
      <c r="X22" s="114">
        <f t="shared" si="2"/>
        <v>658</v>
      </c>
      <c r="Y22" s="114">
        <f t="shared" si="2"/>
        <v>626</v>
      </c>
      <c r="Z22" s="114">
        <f t="shared" si="2"/>
        <v>597</v>
      </c>
      <c r="AA22" s="114">
        <f t="shared" si="2"/>
        <v>616</v>
      </c>
      <c r="AB22" s="114">
        <f t="shared" si="2"/>
        <v>577</v>
      </c>
      <c r="AC22" s="114">
        <f t="shared" si="2"/>
        <v>642</v>
      </c>
      <c r="AD22" s="114">
        <f t="shared" si="2"/>
        <v>649</v>
      </c>
      <c r="AE22" s="114">
        <f t="shared" si="2"/>
        <v>683</v>
      </c>
      <c r="AF22" s="114">
        <f t="shared" si="2"/>
        <v>658</v>
      </c>
      <c r="AG22" s="114">
        <f t="shared" si="2"/>
        <v>723</v>
      </c>
      <c r="AH22" s="114">
        <f t="shared" si="2"/>
        <v>773</v>
      </c>
      <c r="AI22" s="114">
        <f t="shared" si="2"/>
        <v>741</v>
      </c>
      <c r="AJ22" s="114">
        <f t="shared" si="2"/>
        <v>807</v>
      </c>
      <c r="AK22" s="114">
        <f t="shared" si="2"/>
        <v>754</v>
      </c>
      <c r="AL22" s="114">
        <f t="shared" si="2"/>
        <v>789</v>
      </c>
      <c r="AM22" s="114">
        <f t="shared" si="2"/>
        <v>866</v>
      </c>
      <c r="AN22" s="114">
        <f t="shared" si="2"/>
        <v>874</v>
      </c>
      <c r="AO22" s="114">
        <f t="shared" si="2"/>
        <v>875</v>
      </c>
      <c r="AP22" s="114">
        <f t="shared" si="2"/>
        <v>849</v>
      </c>
      <c r="AQ22" s="114">
        <f t="shared" si="2"/>
        <v>915</v>
      </c>
      <c r="AR22" s="114">
        <f t="shared" si="2"/>
        <v>970</v>
      </c>
      <c r="AS22" s="114">
        <f t="shared" si="2"/>
        <v>992</v>
      </c>
      <c r="AT22" s="114">
        <f t="shared" si="2"/>
        <v>991</v>
      </c>
      <c r="AU22" s="114">
        <f t="shared" si="2"/>
        <v>996</v>
      </c>
      <c r="AV22" s="114">
        <f t="shared" si="2"/>
        <v>937</v>
      </c>
      <c r="AW22" s="114">
        <f t="shared" si="2"/>
        <v>972</v>
      </c>
      <c r="AX22" s="114">
        <f t="shared" si="2"/>
        <v>892</v>
      </c>
      <c r="AY22" s="114">
        <f t="shared" si="2"/>
        <v>1027</v>
      </c>
      <c r="AZ22" s="114">
        <f t="shared" si="2"/>
        <v>720</v>
      </c>
      <c r="BA22" s="114">
        <f t="shared" si="2"/>
        <v>941</v>
      </c>
      <c r="BB22" s="114">
        <f t="shared" si="2"/>
        <v>934</v>
      </c>
      <c r="BC22" s="114">
        <f t="shared" si="2"/>
        <v>996</v>
      </c>
      <c r="BD22" s="114">
        <f t="shared" si="2"/>
        <v>929</v>
      </c>
      <c r="BE22" s="114">
        <f t="shared" si="2"/>
        <v>930</v>
      </c>
      <c r="BF22" s="114">
        <f t="shared" si="2"/>
        <v>1013</v>
      </c>
      <c r="BG22" s="114">
        <f t="shared" si="2"/>
        <v>965</v>
      </c>
      <c r="BH22" s="114">
        <f t="shared" si="2"/>
        <v>1007</v>
      </c>
      <c r="BI22" s="114">
        <f t="shared" si="2"/>
        <v>950</v>
      </c>
      <c r="BJ22" s="114">
        <f t="shared" si="2"/>
        <v>953</v>
      </c>
      <c r="BK22" s="114">
        <f t="shared" si="2"/>
        <v>981</v>
      </c>
      <c r="BL22" s="114">
        <f t="shared" si="2"/>
        <v>1047</v>
      </c>
      <c r="BM22" s="114">
        <f t="shared" si="2"/>
        <v>1072</v>
      </c>
      <c r="BN22" s="114">
        <f t="shared" si="2"/>
        <v>1143</v>
      </c>
      <c r="BO22" s="114">
        <f t="shared" si="2"/>
        <v>1192</v>
      </c>
      <c r="BP22" s="114">
        <f t="shared" si="3"/>
        <v>1136</v>
      </c>
      <c r="BQ22" s="114">
        <f t="shared" si="3"/>
        <v>1278</v>
      </c>
      <c r="BR22" s="114">
        <f t="shared" si="3"/>
        <v>1233</v>
      </c>
      <c r="BS22" s="114">
        <f t="shared" si="3"/>
        <v>1184</v>
      </c>
      <c r="BT22" s="114">
        <f t="shared" si="3"/>
        <v>769</v>
      </c>
      <c r="BU22" s="114">
        <f t="shared" si="3"/>
        <v>699</v>
      </c>
      <c r="BV22" s="114">
        <f t="shared" si="3"/>
        <v>895</v>
      </c>
      <c r="BW22" s="114">
        <f t="shared" si="3"/>
        <v>818</v>
      </c>
      <c r="BX22" s="114">
        <f t="shared" si="3"/>
        <v>892</v>
      </c>
      <c r="BY22" s="114">
        <f t="shared" si="3"/>
        <v>827</v>
      </c>
      <c r="BZ22" s="114">
        <f t="shared" si="3"/>
        <v>872</v>
      </c>
      <c r="CA22" s="114">
        <f t="shared" si="3"/>
        <v>780</v>
      </c>
      <c r="CB22" s="114">
        <f t="shared" si="3"/>
        <v>786</v>
      </c>
      <c r="CC22" s="114">
        <f t="shared" si="3"/>
        <v>770</v>
      </c>
      <c r="CD22" s="114">
        <f t="shared" si="3"/>
        <v>675</v>
      </c>
      <c r="CE22" s="114">
        <f t="shared" si="3"/>
        <v>791</v>
      </c>
      <c r="CF22" s="114">
        <f t="shared" si="3"/>
        <v>769</v>
      </c>
      <c r="CG22" s="114">
        <f t="shared" si="3"/>
        <v>739</v>
      </c>
      <c r="CH22" s="114">
        <f t="shared" si="3"/>
        <v>695</v>
      </c>
      <c r="CI22" s="114">
        <f t="shared" si="3"/>
        <v>657</v>
      </c>
      <c r="CJ22" s="114">
        <f t="shared" si="3"/>
        <v>610</v>
      </c>
      <c r="CK22" s="114">
        <f t="shared" si="3"/>
        <v>580</v>
      </c>
      <c r="CL22" s="114">
        <f t="shared" si="3"/>
        <v>532</v>
      </c>
      <c r="CM22" s="114">
        <f t="shared" si="3"/>
        <v>488</v>
      </c>
      <c r="CN22" s="114">
        <f t="shared" si="3"/>
        <v>468</v>
      </c>
      <c r="CO22" s="114">
        <f t="shared" si="3"/>
        <v>409</v>
      </c>
      <c r="CP22" s="114">
        <f t="shared" si="3"/>
        <v>310</v>
      </c>
      <c r="CQ22" s="114">
        <f t="shared" si="3"/>
        <v>288</v>
      </c>
      <c r="CR22" s="114">
        <f t="shared" si="3"/>
        <v>219</v>
      </c>
      <c r="CS22" s="114">
        <f t="shared" si="3"/>
        <v>140</v>
      </c>
      <c r="CT22" s="114">
        <f t="shared" si="3"/>
        <v>130</v>
      </c>
      <c r="CU22" s="114">
        <f t="shared" si="3"/>
        <v>117</v>
      </c>
      <c r="CV22" s="114">
        <f t="shared" si="3"/>
        <v>77</v>
      </c>
      <c r="CW22" s="114">
        <f t="shared" si="3"/>
        <v>57</v>
      </c>
      <c r="CX22" s="114">
        <f t="shared" si="3"/>
        <v>49</v>
      </c>
      <c r="CY22" s="114">
        <f t="shared" si="3"/>
        <v>82</v>
      </c>
      <c r="CZ22" s="127">
        <f>SUM(C22:CY22)</f>
        <v>73606</v>
      </c>
    </row>
    <row r="23" spans="1:104" s="5" customFormat="1" ht="11.25" customHeight="1">
      <c r="A23" s="160"/>
      <c r="B23" s="116" t="s">
        <v>15</v>
      </c>
      <c r="C23" s="128">
        <f t="shared" si="4"/>
        <v>1100</v>
      </c>
      <c r="D23" s="128">
        <f aca="true" t="shared" si="5" ref="D23:BO23">SUM(D5,D8,D11,D14,D17,D20)</f>
        <v>1199</v>
      </c>
      <c r="E23" s="128">
        <f t="shared" si="5"/>
        <v>1166</v>
      </c>
      <c r="F23" s="128">
        <f t="shared" si="5"/>
        <v>1225</v>
      </c>
      <c r="G23" s="128">
        <f t="shared" si="5"/>
        <v>1265</v>
      </c>
      <c r="H23" s="128">
        <f t="shared" si="5"/>
        <v>1260</v>
      </c>
      <c r="I23" s="128">
        <f t="shared" si="5"/>
        <v>1270</v>
      </c>
      <c r="J23" s="128">
        <f t="shared" si="5"/>
        <v>1296</v>
      </c>
      <c r="K23" s="128">
        <f t="shared" si="5"/>
        <v>1278</v>
      </c>
      <c r="L23" s="128">
        <f t="shared" si="5"/>
        <v>1303</v>
      </c>
      <c r="M23" s="128">
        <f t="shared" si="5"/>
        <v>1280</v>
      </c>
      <c r="N23" s="128">
        <f t="shared" si="5"/>
        <v>1352</v>
      </c>
      <c r="O23" s="128">
        <f t="shared" si="5"/>
        <v>1368</v>
      </c>
      <c r="P23" s="128">
        <f t="shared" si="5"/>
        <v>1350</v>
      </c>
      <c r="Q23" s="128">
        <f t="shared" si="5"/>
        <v>1400</v>
      </c>
      <c r="R23" s="128">
        <f t="shared" si="5"/>
        <v>1493</v>
      </c>
      <c r="S23" s="128">
        <f t="shared" si="5"/>
        <v>1427</v>
      </c>
      <c r="T23" s="128">
        <f t="shared" si="5"/>
        <v>1585</v>
      </c>
      <c r="U23" s="128">
        <f t="shared" si="5"/>
        <v>1464</v>
      </c>
      <c r="V23" s="128">
        <f t="shared" si="5"/>
        <v>1337</v>
      </c>
      <c r="W23" s="128">
        <f t="shared" si="5"/>
        <v>1289</v>
      </c>
      <c r="X23" s="128">
        <f t="shared" si="5"/>
        <v>1247</v>
      </c>
      <c r="Y23" s="128">
        <f t="shared" si="5"/>
        <v>1204</v>
      </c>
      <c r="Z23" s="128">
        <f t="shared" si="5"/>
        <v>1166</v>
      </c>
      <c r="AA23" s="128">
        <f t="shared" si="5"/>
        <v>1205</v>
      </c>
      <c r="AB23" s="128">
        <f t="shared" si="5"/>
        <v>1147</v>
      </c>
      <c r="AC23" s="128">
        <f t="shared" si="5"/>
        <v>1231</v>
      </c>
      <c r="AD23" s="128">
        <f t="shared" si="5"/>
        <v>1294</v>
      </c>
      <c r="AE23" s="128">
        <f t="shared" si="5"/>
        <v>1341</v>
      </c>
      <c r="AF23" s="128">
        <f t="shared" si="5"/>
        <v>1314</v>
      </c>
      <c r="AG23" s="128">
        <f t="shared" si="5"/>
        <v>1351</v>
      </c>
      <c r="AH23" s="128">
        <f t="shared" si="5"/>
        <v>1541</v>
      </c>
      <c r="AI23" s="128">
        <f t="shared" si="5"/>
        <v>1486</v>
      </c>
      <c r="AJ23" s="128">
        <f t="shared" si="5"/>
        <v>1491</v>
      </c>
      <c r="AK23" s="128">
        <f t="shared" si="5"/>
        <v>1540</v>
      </c>
      <c r="AL23" s="128">
        <f t="shared" si="5"/>
        <v>1596</v>
      </c>
      <c r="AM23" s="128">
        <f t="shared" si="5"/>
        <v>1714</v>
      </c>
      <c r="AN23" s="128">
        <f t="shared" si="5"/>
        <v>1720</v>
      </c>
      <c r="AO23" s="128">
        <f t="shared" si="5"/>
        <v>1711</v>
      </c>
      <c r="AP23" s="128">
        <f t="shared" si="5"/>
        <v>1694</v>
      </c>
      <c r="AQ23" s="128">
        <f t="shared" si="5"/>
        <v>1827</v>
      </c>
      <c r="AR23" s="128">
        <f t="shared" si="5"/>
        <v>1923</v>
      </c>
      <c r="AS23" s="128">
        <f t="shared" si="5"/>
        <v>1954</v>
      </c>
      <c r="AT23" s="128">
        <f t="shared" si="5"/>
        <v>1930</v>
      </c>
      <c r="AU23" s="128">
        <f t="shared" si="5"/>
        <v>1896</v>
      </c>
      <c r="AV23" s="128">
        <f t="shared" si="5"/>
        <v>1832</v>
      </c>
      <c r="AW23" s="128">
        <f t="shared" si="5"/>
        <v>1829</v>
      </c>
      <c r="AX23" s="128">
        <f t="shared" si="5"/>
        <v>1723</v>
      </c>
      <c r="AY23" s="128">
        <f t="shared" si="5"/>
        <v>1926</v>
      </c>
      <c r="AZ23" s="128">
        <f t="shared" si="5"/>
        <v>1413</v>
      </c>
      <c r="BA23" s="128">
        <f t="shared" si="5"/>
        <v>1776</v>
      </c>
      <c r="BB23" s="128">
        <f t="shared" si="5"/>
        <v>1714</v>
      </c>
      <c r="BC23" s="128">
        <f t="shared" si="5"/>
        <v>1866</v>
      </c>
      <c r="BD23" s="128">
        <f t="shared" si="5"/>
        <v>1713</v>
      </c>
      <c r="BE23" s="128">
        <f t="shared" si="5"/>
        <v>1867</v>
      </c>
      <c r="BF23" s="128">
        <f t="shared" si="5"/>
        <v>1926</v>
      </c>
      <c r="BG23" s="128">
        <f t="shared" si="5"/>
        <v>1857</v>
      </c>
      <c r="BH23" s="128">
        <f t="shared" si="5"/>
        <v>1957</v>
      </c>
      <c r="BI23" s="128">
        <f t="shared" si="5"/>
        <v>1844</v>
      </c>
      <c r="BJ23" s="128">
        <f t="shared" si="5"/>
        <v>1850</v>
      </c>
      <c r="BK23" s="128">
        <f t="shared" si="5"/>
        <v>1994</v>
      </c>
      <c r="BL23" s="128">
        <f t="shared" si="5"/>
        <v>2062</v>
      </c>
      <c r="BM23" s="128">
        <f t="shared" si="5"/>
        <v>2171</v>
      </c>
      <c r="BN23" s="128">
        <f t="shared" si="5"/>
        <v>2226</v>
      </c>
      <c r="BO23" s="128">
        <f t="shared" si="5"/>
        <v>2255</v>
      </c>
      <c r="BP23" s="128">
        <f t="shared" si="3"/>
        <v>2215</v>
      </c>
      <c r="BQ23" s="128">
        <f t="shared" si="3"/>
        <v>2476</v>
      </c>
      <c r="BR23" s="128">
        <f t="shared" si="3"/>
        <v>2351</v>
      </c>
      <c r="BS23" s="128">
        <f t="shared" si="3"/>
        <v>2205</v>
      </c>
      <c r="BT23" s="128">
        <f t="shared" si="3"/>
        <v>1501</v>
      </c>
      <c r="BU23" s="128">
        <f t="shared" si="3"/>
        <v>1340</v>
      </c>
      <c r="BV23" s="128">
        <f t="shared" si="3"/>
        <v>1636</v>
      </c>
      <c r="BW23" s="128">
        <f t="shared" si="3"/>
        <v>1534</v>
      </c>
      <c r="BX23" s="128">
        <f t="shared" si="3"/>
        <v>1598</v>
      </c>
      <c r="BY23" s="128">
        <f t="shared" si="3"/>
        <v>1521</v>
      </c>
      <c r="BZ23" s="128">
        <f t="shared" si="3"/>
        <v>1545</v>
      </c>
      <c r="CA23" s="128">
        <f t="shared" si="3"/>
        <v>1388</v>
      </c>
      <c r="CB23" s="128">
        <f t="shared" si="3"/>
        <v>1309</v>
      </c>
      <c r="CC23" s="128">
        <f t="shared" si="3"/>
        <v>1398</v>
      </c>
      <c r="CD23" s="128">
        <f t="shared" si="3"/>
        <v>1211</v>
      </c>
      <c r="CE23" s="128">
        <f t="shared" si="3"/>
        <v>1348</v>
      </c>
      <c r="CF23" s="128">
        <f t="shared" si="3"/>
        <v>1233</v>
      </c>
      <c r="CG23" s="128">
        <f t="shared" si="3"/>
        <v>1199</v>
      </c>
      <c r="CH23" s="128">
        <f t="shared" si="3"/>
        <v>1113</v>
      </c>
      <c r="CI23" s="128">
        <f t="shared" si="3"/>
        <v>969</v>
      </c>
      <c r="CJ23" s="128">
        <f t="shared" si="3"/>
        <v>927</v>
      </c>
      <c r="CK23" s="128">
        <f t="shared" si="3"/>
        <v>866</v>
      </c>
      <c r="CL23" s="128">
        <f t="shared" si="3"/>
        <v>751</v>
      </c>
      <c r="CM23" s="128">
        <f t="shared" si="3"/>
        <v>702</v>
      </c>
      <c r="CN23" s="128">
        <f t="shared" si="3"/>
        <v>634</v>
      </c>
      <c r="CO23" s="128">
        <f t="shared" si="3"/>
        <v>552</v>
      </c>
      <c r="CP23" s="128">
        <f t="shared" si="3"/>
        <v>421</v>
      </c>
      <c r="CQ23" s="128">
        <f t="shared" si="3"/>
        <v>367</v>
      </c>
      <c r="CR23" s="128">
        <f t="shared" si="3"/>
        <v>264</v>
      </c>
      <c r="CS23" s="128">
        <f t="shared" si="3"/>
        <v>178</v>
      </c>
      <c r="CT23" s="128">
        <f t="shared" si="3"/>
        <v>165</v>
      </c>
      <c r="CU23" s="128">
        <f t="shared" si="3"/>
        <v>141</v>
      </c>
      <c r="CV23" s="128">
        <f t="shared" si="3"/>
        <v>88</v>
      </c>
      <c r="CW23" s="128">
        <f t="shared" si="3"/>
        <v>62</v>
      </c>
      <c r="CX23" s="128">
        <f t="shared" si="3"/>
        <v>53</v>
      </c>
      <c r="CY23" s="128">
        <f t="shared" si="3"/>
        <v>96</v>
      </c>
      <c r="CZ23" s="129">
        <f>SUM(C23:CY23)</f>
        <v>139388</v>
      </c>
    </row>
  </sheetData>
  <sheetProtection/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rintOptions horizontalCentered="1"/>
  <pageMargins left="0.5905511811023623" right="0.1968503937007874" top="1.1811023622047245" bottom="0.15748031496062992" header="0.5905511811023623" footer="0.15748031496062992"/>
  <pageSetup fitToHeight="11" fitToWidth="3" horizontalDpi="600" verticalDpi="600" orientation="landscape" pageOrder="overThenDown" paperSize="9" scale="80" r:id="rId1"/>
  <headerFooter alignWithMargins="0">
    <oddHeader>&amp;L&amp;P/5&amp;C町別・年齢各歳別（1歳毎）人口&amp;R平成27年12月1日現在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100" zoomScalePageLayoutView="0" workbookViewId="0" topLeftCell="A1">
      <pane xSplit="9" ySplit="16" topLeftCell="M62" activePane="bottomRight" state="frozen"/>
      <selection pane="topLeft" activeCell="A1" sqref="A1"/>
      <selection pane="topRight" activeCell="J1" sqref="J1"/>
      <selection pane="bottomLeft" activeCell="A17" sqref="A17"/>
      <selection pane="bottomRight" activeCell="N71" sqref="N71"/>
    </sheetView>
  </sheetViews>
  <sheetFormatPr defaultColWidth="9.00390625" defaultRowHeight="13.5" outlineLevelRow="1"/>
  <cols>
    <col min="1" max="1" width="9.625" style="4" bestFit="1" customWidth="1"/>
    <col min="2" max="2" width="3.125" style="4" bestFit="1" customWidth="1"/>
    <col min="3" max="13" width="6.25390625" style="4" customWidth="1"/>
    <col min="14" max="14" width="7.125" style="4" bestFit="1" customWidth="1"/>
    <col min="15" max="16384" width="9.00390625" style="4" customWidth="1"/>
  </cols>
  <sheetData>
    <row r="1" spans="1:14" s="9" customFormat="1" ht="13.5" customHeight="1">
      <c r="A1" s="162" t="s">
        <v>16</v>
      </c>
      <c r="B1" s="162"/>
      <c r="C1" s="8" t="s">
        <v>87</v>
      </c>
      <c r="D1" s="8" t="s">
        <v>88</v>
      </c>
      <c r="E1" s="8" t="s">
        <v>89</v>
      </c>
      <c r="F1" s="8" t="s">
        <v>90</v>
      </c>
      <c r="G1" s="8" t="s">
        <v>91</v>
      </c>
      <c r="H1" s="8" t="s">
        <v>92</v>
      </c>
      <c r="I1" s="8" t="s">
        <v>93</v>
      </c>
      <c r="J1" s="8" t="s">
        <v>94</v>
      </c>
      <c r="K1" s="8" t="s">
        <v>95</v>
      </c>
      <c r="L1" s="8" t="s">
        <v>96</v>
      </c>
      <c r="M1" s="16" t="s">
        <v>17</v>
      </c>
      <c r="N1" s="142" t="s">
        <v>18</v>
      </c>
    </row>
    <row r="2" spans="1:14" s="52" customFormat="1" ht="13.5" customHeight="1" outlineLevel="1">
      <c r="A2" s="163" t="s">
        <v>45</v>
      </c>
      <c r="B2" s="10" t="s">
        <v>13</v>
      </c>
      <c r="C2" s="89">
        <v>1829</v>
      </c>
      <c r="D2" s="89">
        <v>1936</v>
      </c>
      <c r="E2" s="89">
        <v>1643</v>
      </c>
      <c r="F2" s="89">
        <v>2285</v>
      </c>
      <c r="G2" s="89">
        <v>2542</v>
      </c>
      <c r="H2" s="89">
        <v>2344</v>
      </c>
      <c r="I2" s="89">
        <v>2627</v>
      </c>
      <c r="J2" s="89">
        <v>1591</v>
      </c>
      <c r="K2" s="89">
        <v>860</v>
      </c>
      <c r="L2" s="89">
        <v>132</v>
      </c>
      <c r="M2" s="89">
        <v>4</v>
      </c>
      <c r="N2" s="143">
        <f>SUM(C2:M2)</f>
        <v>17793</v>
      </c>
    </row>
    <row r="3" spans="1:14" s="52" customFormat="1" ht="13.5" customHeight="1" outlineLevel="1">
      <c r="A3" s="164"/>
      <c r="B3" s="11" t="s">
        <v>14</v>
      </c>
      <c r="C3" s="87">
        <v>1689</v>
      </c>
      <c r="D3" s="87">
        <v>1839</v>
      </c>
      <c r="E3" s="87">
        <v>1823</v>
      </c>
      <c r="F3" s="87">
        <v>2392</v>
      </c>
      <c r="G3" s="87">
        <v>2738</v>
      </c>
      <c r="H3" s="87">
        <v>2635</v>
      </c>
      <c r="I3" s="87">
        <v>2868</v>
      </c>
      <c r="J3" s="87">
        <v>2102</v>
      </c>
      <c r="K3" s="87">
        <v>1557</v>
      </c>
      <c r="L3" s="87">
        <v>441</v>
      </c>
      <c r="M3" s="87">
        <v>22</v>
      </c>
      <c r="N3" s="144">
        <f aca="true" t="shared" si="0" ref="N3:N22">SUM(C3:M3)</f>
        <v>20106</v>
      </c>
    </row>
    <row r="4" spans="1:14" s="52" customFormat="1" ht="13.5" customHeight="1" outlineLevel="1">
      <c r="A4" s="165"/>
      <c r="B4" s="12" t="s">
        <v>15</v>
      </c>
      <c r="C4" s="88">
        <v>3518</v>
      </c>
      <c r="D4" s="88">
        <v>3775</v>
      </c>
      <c r="E4" s="88">
        <v>3466</v>
      </c>
      <c r="F4" s="88">
        <v>4677</v>
      </c>
      <c r="G4" s="88">
        <v>5280</v>
      </c>
      <c r="H4" s="88">
        <v>4979</v>
      </c>
      <c r="I4" s="88">
        <v>5495</v>
      </c>
      <c r="J4" s="88">
        <v>3693</v>
      </c>
      <c r="K4" s="88">
        <v>2417</v>
      </c>
      <c r="L4" s="88">
        <v>573</v>
      </c>
      <c r="M4" s="88">
        <v>26</v>
      </c>
      <c r="N4" s="145">
        <f t="shared" si="0"/>
        <v>37899</v>
      </c>
    </row>
    <row r="5" spans="1:14" s="54" customFormat="1" ht="12" outlineLevel="1">
      <c r="A5" s="163" t="s">
        <v>44</v>
      </c>
      <c r="B5" s="10" t="s">
        <v>13</v>
      </c>
      <c r="C5" s="89">
        <v>590</v>
      </c>
      <c r="D5" s="89">
        <v>622</v>
      </c>
      <c r="E5" s="89">
        <v>527</v>
      </c>
      <c r="F5" s="89">
        <v>647</v>
      </c>
      <c r="G5" s="89">
        <v>726</v>
      </c>
      <c r="H5" s="89">
        <v>545</v>
      </c>
      <c r="I5" s="89">
        <v>607</v>
      </c>
      <c r="J5" s="89">
        <v>379</v>
      </c>
      <c r="K5" s="89">
        <v>187</v>
      </c>
      <c r="L5" s="89">
        <v>24</v>
      </c>
      <c r="M5" s="89">
        <v>0</v>
      </c>
      <c r="N5" s="143">
        <f t="shared" si="0"/>
        <v>4854</v>
      </c>
    </row>
    <row r="6" spans="1:14" s="54" customFormat="1" ht="12" outlineLevel="1">
      <c r="A6" s="164"/>
      <c r="B6" s="11" t="s">
        <v>14</v>
      </c>
      <c r="C6" s="87">
        <v>529</v>
      </c>
      <c r="D6" s="87">
        <v>612</v>
      </c>
      <c r="E6" s="87">
        <v>471</v>
      </c>
      <c r="F6" s="87">
        <v>640</v>
      </c>
      <c r="G6" s="87">
        <v>722</v>
      </c>
      <c r="H6" s="87">
        <v>602</v>
      </c>
      <c r="I6" s="87">
        <v>655</v>
      </c>
      <c r="J6" s="87">
        <v>467</v>
      </c>
      <c r="K6" s="87">
        <v>286</v>
      </c>
      <c r="L6" s="87">
        <v>82</v>
      </c>
      <c r="M6" s="87">
        <v>2</v>
      </c>
      <c r="N6" s="144">
        <f t="shared" si="0"/>
        <v>5068</v>
      </c>
    </row>
    <row r="7" spans="1:14" s="54" customFormat="1" ht="12" outlineLevel="1">
      <c r="A7" s="165"/>
      <c r="B7" s="12" t="s">
        <v>15</v>
      </c>
      <c r="C7" s="88">
        <v>1119</v>
      </c>
      <c r="D7" s="88">
        <v>1234</v>
      </c>
      <c r="E7" s="88">
        <v>998</v>
      </c>
      <c r="F7" s="88">
        <v>1287</v>
      </c>
      <c r="G7" s="88">
        <v>1448</v>
      </c>
      <c r="H7" s="88">
        <v>1147</v>
      </c>
      <c r="I7" s="88">
        <v>1262</v>
      </c>
      <c r="J7" s="88">
        <v>846</v>
      </c>
      <c r="K7" s="88">
        <v>473</v>
      </c>
      <c r="L7" s="88">
        <v>106</v>
      </c>
      <c r="M7" s="88">
        <v>2</v>
      </c>
      <c r="N7" s="145">
        <f t="shared" si="0"/>
        <v>9922</v>
      </c>
    </row>
    <row r="8" spans="1:14" s="54" customFormat="1" ht="12" outlineLevel="1">
      <c r="A8" s="163" t="s">
        <v>43</v>
      </c>
      <c r="B8" s="10" t="s">
        <v>13</v>
      </c>
      <c r="C8" s="89">
        <v>258</v>
      </c>
      <c r="D8" s="89">
        <v>268</v>
      </c>
      <c r="E8" s="89">
        <v>227</v>
      </c>
      <c r="F8" s="89">
        <v>335</v>
      </c>
      <c r="G8" s="89">
        <v>352</v>
      </c>
      <c r="H8" s="89">
        <v>357</v>
      </c>
      <c r="I8" s="89">
        <v>483</v>
      </c>
      <c r="J8" s="89">
        <v>276</v>
      </c>
      <c r="K8" s="89">
        <v>143</v>
      </c>
      <c r="L8" s="89">
        <v>11</v>
      </c>
      <c r="M8" s="89">
        <v>0</v>
      </c>
      <c r="N8" s="143">
        <f t="shared" si="0"/>
        <v>2710</v>
      </c>
    </row>
    <row r="9" spans="1:14" s="54" customFormat="1" ht="12" outlineLevel="1">
      <c r="A9" s="164"/>
      <c r="B9" s="11" t="s">
        <v>14</v>
      </c>
      <c r="C9" s="87">
        <v>197</v>
      </c>
      <c r="D9" s="87">
        <v>271</v>
      </c>
      <c r="E9" s="87">
        <v>246</v>
      </c>
      <c r="F9" s="87">
        <v>328</v>
      </c>
      <c r="G9" s="87">
        <v>345</v>
      </c>
      <c r="H9" s="87">
        <v>377</v>
      </c>
      <c r="I9" s="87">
        <v>493</v>
      </c>
      <c r="J9" s="87">
        <v>330</v>
      </c>
      <c r="K9" s="87">
        <v>277</v>
      </c>
      <c r="L9" s="87">
        <v>78</v>
      </c>
      <c r="M9" s="87">
        <v>1</v>
      </c>
      <c r="N9" s="144">
        <f t="shared" si="0"/>
        <v>2943</v>
      </c>
    </row>
    <row r="10" spans="1:14" s="54" customFormat="1" ht="12" outlineLevel="1">
      <c r="A10" s="165"/>
      <c r="B10" s="12" t="s">
        <v>15</v>
      </c>
      <c r="C10" s="88">
        <v>455</v>
      </c>
      <c r="D10" s="88">
        <v>539</v>
      </c>
      <c r="E10" s="88">
        <v>473</v>
      </c>
      <c r="F10" s="88">
        <v>663</v>
      </c>
      <c r="G10" s="88">
        <v>697</v>
      </c>
      <c r="H10" s="88">
        <v>734</v>
      </c>
      <c r="I10" s="88">
        <v>976</v>
      </c>
      <c r="J10" s="88">
        <v>606</v>
      </c>
      <c r="K10" s="88">
        <v>420</v>
      </c>
      <c r="L10" s="88">
        <v>89</v>
      </c>
      <c r="M10" s="88">
        <v>1</v>
      </c>
      <c r="N10" s="145">
        <f t="shared" si="0"/>
        <v>5653</v>
      </c>
    </row>
    <row r="11" spans="1:14" s="54" customFormat="1" ht="12" outlineLevel="1">
      <c r="A11" s="163" t="s">
        <v>42</v>
      </c>
      <c r="B11" s="10" t="s">
        <v>13</v>
      </c>
      <c r="C11" s="89">
        <v>119</v>
      </c>
      <c r="D11" s="89">
        <v>201</v>
      </c>
      <c r="E11" s="89">
        <v>137</v>
      </c>
      <c r="F11" s="89">
        <v>168</v>
      </c>
      <c r="G11" s="89">
        <v>249</v>
      </c>
      <c r="H11" s="89">
        <v>303</v>
      </c>
      <c r="I11" s="89">
        <v>362</v>
      </c>
      <c r="J11" s="89">
        <v>255</v>
      </c>
      <c r="K11" s="89">
        <v>175</v>
      </c>
      <c r="L11" s="89">
        <v>31</v>
      </c>
      <c r="M11" s="89">
        <v>0</v>
      </c>
      <c r="N11" s="143">
        <f t="shared" si="0"/>
        <v>2000</v>
      </c>
    </row>
    <row r="12" spans="1:14" s="54" customFormat="1" ht="12" outlineLevel="1">
      <c r="A12" s="164"/>
      <c r="B12" s="11" t="s">
        <v>14</v>
      </c>
      <c r="C12" s="87">
        <v>134</v>
      </c>
      <c r="D12" s="87">
        <v>188</v>
      </c>
      <c r="E12" s="87">
        <v>164</v>
      </c>
      <c r="F12" s="87">
        <v>170</v>
      </c>
      <c r="G12" s="87">
        <v>255</v>
      </c>
      <c r="H12" s="87">
        <v>313</v>
      </c>
      <c r="I12" s="87">
        <v>346</v>
      </c>
      <c r="J12" s="87">
        <v>309</v>
      </c>
      <c r="K12" s="87">
        <v>362</v>
      </c>
      <c r="L12" s="87">
        <v>120</v>
      </c>
      <c r="M12" s="87">
        <v>5</v>
      </c>
      <c r="N12" s="144">
        <f t="shared" si="0"/>
        <v>2366</v>
      </c>
    </row>
    <row r="13" spans="1:14" s="54" customFormat="1" ht="12" outlineLevel="1">
      <c r="A13" s="165"/>
      <c r="B13" s="12" t="s">
        <v>15</v>
      </c>
      <c r="C13" s="88">
        <v>253</v>
      </c>
      <c r="D13" s="88">
        <v>389</v>
      </c>
      <c r="E13" s="88">
        <v>301</v>
      </c>
      <c r="F13" s="88">
        <v>338</v>
      </c>
      <c r="G13" s="88">
        <v>504</v>
      </c>
      <c r="H13" s="88">
        <v>616</v>
      </c>
      <c r="I13" s="88">
        <v>708</v>
      </c>
      <c r="J13" s="88">
        <v>564</v>
      </c>
      <c r="K13" s="88">
        <v>537</v>
      </c>
      <c r="L13" s="88">
        <v>151</v>
      </c>
      <c r="M13" s="88">
        <v>5</v>
      </c>
      <c r="N13" s="145">
        <f t="shared" si="0"/>
        <v>4366</v>
      </c>
    </row>
    <row r="14" spans="1:14" s="54" customFormat="1" ht="12" outlineLevel="1">
      <c r="A14" s="163" t="s">
        <v>41</v>
      </c>
      <c r="B14" s="10" t="s">
        <v>13</v>
      </c>
      <c r="C14" s="89">
        <v>1600</v>
      </c>
      <c r="D14" s="89">
        <v>1649</v>
      </c>
      <c r="E14" s="89">
        <v>1337</v>
      </c>
      <c r="F14" s="89">
        <v>1783</v>
      </c>
      <c r="G14" s="89">
        <v>1959</v>
      </c>
      <c r="H14" s="89">
        <v>1573</v>
      </c>
      <c r="I14" s="89">
        <v>1684</v>
      </c>
      <c r="J14" s="89">
        <v>1365</v>
      </c>
      <c r="K14" s="89">
        <v>573</v>
      </c>
      <c r="L14" s="89">
        <v>64</v>
      </c>
      <c r="M14" s="89">
        <v>2</v>
      </c>
      <c r="N14" s="143">
        <f t="shared" si="0"/>
        <v>13589</v>
      </c>
    </row>
    <row r="15" spans="1:14" s="54" customFormat="1" ht="12" outlineLevel="1">
      <c r="A15" s="164"/>
      <c r="B15" s="11" t="s">
        <v>14</v>
      </c>
      <c r="C15" s="87">
        <v>1577</v>
      </c>
      <c r="D15" s="87">
        <v>1638</v>
      </c>
      <c r="E15" s="87">
        <v>1326</v>
      </c>
      <c r="F15" s="87">
        <v>1895</v>
      </c>
      <c r="G15" s="87">
        <v>2187</v>
      </c>
      <c r="H15" s="87">
        <v>1869</v>
      </c>
      <c r="I15" s="87">
        <v>1998</v>
      </c>
      <c r="J15" s="87">
        <v>1625</v>
      </c>
      <c r="K15" s="87">
        <v>863</v>
      </c>
      <c r="L15" s="87">
        <v>210</v>
      </c>
      <c r="M15" s="87">
        <v>6</v>
      </c>
      <c r="N15" s="144">
        <f t="shared" si="0"/>
        <v>15194</v>
      </c>
    </row>
    <row r="16" spans="1:14" s="54" customFormat="1" ht="12" outlineLevel="1">
      <c r="A16" s="165"/>
      <c r="B16" s="12" t="s">
        <v>15</v>
      </c>
      <c r="C16" s="88">
        <v>3177</v>
      </c>
      <c r="D16" s="88">
        <v>3287</v>
      </c>
      <c r="E16" s="88">
        <v>2663</v>
      </c>
      <c r="F16" s="88">
        <v>3678</v>
      </c>
      <c r="G16" s="88">
        <v>4146</v>
      </c>
      <c r="H16" s="88">
        <v>3442</v>
      </c>
      <c r="I16" s="88">
        <v>3682</v>
      </c>
      <c r="J16" s="88">
        <v>2990</v>
      </c>
      <c r="K16" s="88">
        <v>1436</v>
      </c>
      <c r="L16" s="88">
        <v>274</v>
      </c>
      <c r="M16" s="88">
        <v>8</v>
      </c>
      <c r="N16" s="145">
        <f t="shared" si="0"/>
        <v>28783</v>
      </c>
    </row>
    <row r="17" spans="1:14" s="54" customFormat="1" ht="12" outlineLevel="1">
      <c r="A17" s="163" t="s">
        <v>40</v>
      </c>
      <c r="B17" s="10" t="s">
        <v>13</v>
      </c>
      <c r="C17" s="89">
        <v>47</v>
      </c>
      <c r="D17" s="89">
        <v>106</v>
      </c>
      <c r="E17" s="89">
        <v>74</v>
      </c>
      <c r="F17" s="89">
        <v>85</v>
      </c>
      <c r="G17" s="89">
        <v>153</v>
      </c>
      <c r="H17" s="89">
        <v>166</v>
      </c>
      <c r="I17" s="89">
        <v>204</v>
      </c>
      <c r="J17" s="89">
        <v>120</v>
      </c>
      <c r="K17" s="89">
        <v>89</v>
      </c>
      <c r="L17" s="89">
        <v>5</v>
      </c>
      <c r="M17" s="89">
        <v>0</v>
      </c>
      <c r="N17" s="143">
        <f t="shared" si="0"/>
        <v>1049</v>
      </c>
    </row>
    <row r="18" spans="1:14" s="54" customFormat="1" ht="12" outlineLevel="1">
      <c r="A18" s="164"/>
      <c r="B18" s="11" t="s">
        <v>14</v>
      </c>
      <c r="C18" s="87">
        <v>47</v>
      </c>
      <c r="D18" s="87">
        <v>88</v>
      </c>
      <c r="E18" s="87">
        <v>90</v>
      </c>
      <c r="F18" s="87">
        <v>81</v>
      </c>
      <c r="G18" s="87">
        <v>120</v>
      </c>
      <c r="H18" s="87">
        <v>157</v>
      </c>
      <c r="I18" s="87">
        <v>200</v>
      </c>
      <c r="J18" s="87">
        <v>185</v>
      </c>
      <c r="K18" s="87">
        <v>141</v>
      </c>
      <c r="L18" s="87">
        <v>41</v>
      </c>
      <c r="M18" s="87">
        <v>2</v>
      </c>
      <c r="N18" s="144">
        <f t="shared" si="0"/>
        <v>1152</v>
      </c>
    </row>
    <row r="19" spans="1:14" s="54" customFormat="1" ht="12" outlineLevel="1">
      <c r="A19" s="165"/>
      <c r="B19" s="12" t="s">
        <v>15</v>
      </c>
      <c r="C19" s="88">
        <v>94</v>
      </c>
      <c r="D19" s="88">
        <v>194</v>
      </c>
      <c r="E19" s="88">
        <v>164</v>
      </c>
      <c r="F19" s="88">
        <v>166</v>
      </c>
      <c r="G19" s="88">
        <v>273</v>
      </c>
      <c r="H19" s="88">
        <v>323</v>
      </c>
      <c r="I19" s="88">
        <v>404</v>
      </c>
      <c r="J19" s="88">
        <v>305</v>
      </c>
      <c r="K19" s="88">
        <v>230</v>
      </c>
      <c r="L19" s="88">
        <v>46</v>
      </c>
      <c r="M19" s="88">
        <v>2</v>
      </c>
      <c r="N19" s="145">
        <f t="shared" si="0"/>
        <v>2201</v>
      </c>
    </row>
    <row r="20" spans="1:14" s="54" customFormat="1" ht="12" outlineLevel="1">
      <c r="A20" s="163" t="s">
        <v>39</v>
      </c>
      <c r="B20" s="10" t="s">
        <v>13</v>
      </c>
      <c r="C20" s="89">
        <v>156</v>
      </c>
      <c r="D20" s="89">
        <v>236</v>
      </c>
      <c r="E20" s="89">
        <v>201</v>
      </c>
      <c r="F20" s="89">
        <v>241</v>
      </c>
      <c r="G20" s="89">
        <v>279</v>
      </c>
      <c r="H20" s="89">
        <v>388</v>
      </c>
      <c r="I20" s="89">
        <v>512</v>
      </c>
      <c r="J20" s="89">
        <v>291</v>
      </c>
      <c r="K20" s="89">
        <v>175</v>
      </c>
      <c r="L20" s="89">
        <v>31</v>
      </c>
      <c r="M20" s="89">
        <v>2</v>
      </c>
      <c r="N20" s="143">
        <f t="shared" si="0"/>
        <v>2512</v>
      </c>
    </row>
    <row r="21" spans="1:14" s="54" customFormat="1" ht="12" outlineLevel="1">
      <c r="A21" s="164"/>
      <c r="B21" s="11" t="s">
        <v>14</v>
      </c>
      <c r="C21" s="155">
        <v>154</v>
      </c>
      <c r="D21" s="155">
        <v>249</v>
      </c>
      <c r="E21" s="155">
        <v>228</v>
      </c>
      <c r="F21" s="155">
        <v>216</v>
      </c>
      <c r="G21" s="155">
        <v>318</v>
      </c>
      <c r="H21" s="155">
        <v>412</v>
      </c>
      <c r="I21" s="155">
        <v>496</v>
      </c>
      <c r="J21" s="155">
        <v>347</v>
      </c>
      <c r="K21" s="155">
        <v>340</v>
      </c>
      <c r="L21" s="155">
        <v>93</v>
      </c>
      <c r="M21" s="155">
        <v>6</v>
      </c>
      <c r="N21" s="146">
        <f t="shared" si="0"/>
        <v>2859</v>
      </c>
    </row>
    <row r="22" spans="1:14" s="54" customFormat="1" ht="12" outlineLevel="1">
      <c r="A22" s="165"/>
      <c r="B22" s="12" t="s">
        <v>15</v>
      </c>
      <c r="C22" s="88">
        <v>310</v>
      </c>
      <c r="D22" s="88">
        <v>485</v>
      </c>
      <c r="E22" s="88">
        <v>429</v>
      </c>
      <c r="F22" s="88">
        <v>457</v>
      </c>
      <c r="G22" s="88">
        <v>597</v>
      </c>
      <c r="H22" s="88">
        <v>800</v>
      </c>
      <c r="I22" s="88">
        <v>1008</v>
      </c>
      <c r="J22" s="88">
        <v>638</v>
      </c>
      <c r="K22" s="88">
        <v>515</v>
      </c>
      <c r="L22" s="88">
        <v>124</v>
      </c>
      <c r="M22" s="88">
        <v>8</v>
      </c>
      <c r="N22" s="145">
        <f t="shared" si="0"/>
        <v>5371</v>
      </c>
    </row>
    <row r="23" spans="1:14" s="52" customFormat="1" ht="13.5" customHeight="1">
      <c r="A23" s="166" t="s">
        <v>32</v>
      </c>
      <c r="B23" s="1" t="s">
        <v>13</v>
      </c>
      <c r="C23" s="30">
        <v>4599</v>
      </c>
      <c r="D23" s="30">
        <v>5018</v>
      </c>
      <c r="E23" s="30">
        <v>4146</v>
      </c>
      <c r="F23" s="30">
        <v>5544</v>
      </c>
      <c r="G23" s="30">
        <v>6260</v>
      </c>
      <c r="H23" s="30">
        <v>5676</v>
      </c>
      <c r="I23" s="30">
        <v>6479</v>
      </c>
      <c r="J23" s="30">
        <v>4277</v>
      </c>
      <c r="K23" s="30">
        <v>2202</v>
      </c>
      <c r="L23" s="30">
        <v>298</v>
      </c>
      <c r="M23" s="30">
        <v>8</v>
      </c>
      <c r="N23" s="99">
        <f>SUM(C23:M23)</f>
        <v>44507</v>
      </c>
    </row>
    <row r="24" spans="1:14" s="52" customFormat="1" ht="13.5" customHeight="1">
      <c r="A24" s="167"/>
      <c r="B24" s="2" t="s">
        <v>14</v>
      </c>
      <c r="C24" s="35">
        <v>4327</v>
      </c>
      <c r="D24" s="35">
        <v>4885</v>
      </c>
      <c r="E24" s="35">
        <v>4348</v>
      </c>
      <c r="F24" s="35">
        <v>5722</v>
      </c>
      <c r="G24" s="35">
        <v>6685</v>
      </c>
      <c r="H24" s="35">
        <v>6365</v>
      </c>
      <c r="I24" s="35">
        <v>7056</v>
      </c>
      <c r="J24" s="35">
        <v>5365</v>
      </c>
      <c r="K24" s="35">
        <v>3826</v>
      </c>
      <c r="L24" s="35">
        <v>1065</v>
      </c>
      <c r="M24" s="35">
        <v>44</v>
      </c>
      <c r="N24" s="100">
        <f>SUM(C24:M24)</f>
        <v>49688</v>
      </c>
    </row>
    <row r="25" spans="1:14" s="52" customFormat="1" ht="13.5" customHeight="1">
      <c r="A25" s="168"/>
      <c r="B25" s="3" t="s">
        <v>15</v>
      </c>
      <c r="C25" s="39">
        <v>8926</v>
      </c>
      <c r="D25" s="39">
        <v>9903</v>
      </c>
      <c r="E25" s="39">
        <v>8494</v>
      </c>
      <c r="F25" s="39">
        <v>11266</v>
      </c>
      <c r="G25" s="39">
        <v>12945</v>
      </c>
      <c r="H25" s="39">
        <v>12041</v>
      </c>
      <c r="I25" s="39">
        <v>13535</v>
      </c>
      <c r="J25" s="39">
        <v>9642</v>
      </c>
      <c r="K25" s="39">
        <v>6028</v>
      </c>
      <c r="L25" s="39">
        <v>1363</v>
      </c>
      <c r="M25" s="39">
        <v>52</v>
      </c>
      <c r="N25" s="101">
        <f>SUM(C25:M25)</f>
        <v>94195</v>
      </c>
    </row>
    <row r="26" spans="1:14" s="54" customFormat="1" ht="12" outlineLevel="1">
      <c r="A26" s="163" t="s">
        <v>52</v>
      </c>
      <c r="B26" s="10" t="s">
        <v>13</v>
      </c>
      <c r="C26" s="152">
        <v>655</v>
      </c>
      <c r="D26" s="152">
        <v>645</v>
      </c>
      <c r="E26" s="152">
        <v>625</v>
      </c>
      <c r="F26" s="152">
        <v>805</v>
      </c>
      <c r="G26" s="152">
        <v>845</v>
      </c>
      <c r="H26" s="152">
        <v>746</v>
      </c>
      <c r="I26" s="152">
        <v>1247</v>
      </c>
      <c r="J26" s="152">
        <v>657</v>
      </c>
      <c r="K26" s="152">
        <v>273</v>
      </c>
      <c r="L26" s="152">
        <v>42</v>
      </c>
      <c r="M26" s="152">
        <v>2</v>
      </c>
      <c r="N26" s="147">
        <f aca="true" t="shared" si="1" ref="N26:N34">SUM(C26:M26)</f>
        <v>6542</v>
      </c>
    </row>
    <row r="27" spans="1:14" s="54" customFormat="1" ht="12" outlineLevel="1">
      <c r="A27" s="164"/>
      <c r="B27" s="11" t="s">
        <v>14</v>
      </c>
      <c r="C27" s="153">
        <v>582</v>
      </c>
      <c r="D27" s="153">
        <v>628</v>
      </c>
      <c r="E27" s="153">
        <v>633</v>
      </c>
      <c r="F27" s="153">
        <v>899</v>
      </c>
      <c r="G27" s="153">
        <v>900</v>
      </c>
      <c r="H27" s="153">
        <v>867</v>
      </c>
      <c r="I27" s="153">
        <v>1347</v>
      </c>
      <c r="J27" s="153">
        <v>672</v>
      </c>
      <c r="K27" s="153">
        <v>492</v>
      </c>
      <c r="L27" s="153">
        <v>160</v>
      </c>
      <c r="M27" s="153">
        <v>7</v>
      </c>
      <c r="N27" s="148">
        <f t="shared" si="1"/>
        <v>7187</v>
      </c>
    </row>
    <row r="28" spans="1:14" s="54" customFormat="1" ht="12" outlineLevel="1">
      <c r="A28" s="165"/>
      <c r="B28" s="12" t="s">
        <v>15</v>
      </c>
      <c r="C28" s="154">
        <v>1237</v>
      </c>
      <c r="D28" s="154">
        <v>1273</v>
      </c>
      <c r="E28" s="154">
        <v>1258</v>
      </c>
      <c r="F28" s="154">
        <v>1704</v>
      </c>
      <c r="G28" s="154">
        <v>1745</v>
      </c>
      <c r="H28" s="154">
        <v>1613</v>
      </c>
      <c r="I28" s="154">
        <v>2594</v>
      </c>
      <c r="J28" s="154">
        <v>1329</v>
      </c>
      <c r="K28" s="154">
        <v>765</v>
      </c>
      <c r="L28" s="154">
        <v>202</v>
      </c>
      <c r="M28" s="154">
        <v>9</v>
      </c>
      <c r="N28" s="149">
        <f>SUM(C28:M28)</f>
        <v>13729</v>
      </c>
    </row>
    <row r="29" spans="1:14" s="54" customFormat="1" ht="12" outlineLevel="1">
      <c r="A29" s="163" t="s">
        <v>53</v>
      </c>
      <c r="B29" s="10" t="s">
        <v>13</v>
      </c>
      <c r="C29" s="152">
        <v>37</v>
      </c>
      <c r="D29" s="152">
        <v>43</v>
      </c>
      <c r="E29" s="152">
        <v>60</v>
      </c>
      <c r="F29" s="152">
        <v>40</v>
      </c>
      <c r="G29" s="152">
        <v>59</v>
      </c>
      <c r="H29" s="152">
        <v>90</v>
      </c>
      <c r="I29" s="152">
        <v>117</v>
      </c>
      <c r="J29" s="152">
        <v>74</v>
      </c>
      <c r="K29" s="152">
        <v>46</v>
      </c>
      <c r="L29" s="152">
        <v>11</v>
      </c>
      <c r="M29" s="152">
        <v>1</v>
      </c>
      <c r="N29" s="147">
        <f>SUM(C29:M29)</f>
        <v>578</v>
      </c>
    </row>
    <row r="30" spans="1:14" s="54" customFormat="1" ht="12" outlineLevel="1">
      <c r="A30" s="164"/>
      <c r="B30" s="11" t="s">
        <v>14</v>
      </c>
      <c r="C30" s="153">
        <v>32</v>
      </c>
      <c r="D30" s="153">
        <v>51</v>
      </c>
      <c r="E30" s="153">
        <v>67</v>
      </c>
      <c r="F30" s="153">
        <v>54</v>
      </c>
      <c r="G30" s="153">
        <v>72</v>
      </c>
      <c r="H30" s="153">
        <v>95</v>
      </c>
      <c r="I30" s="153">
        <v>107</v>
      </c>
      <c r="J30" s="153">
        <v>89</v>
      </c>
      <c r="K30" s="153">
        <v>97</v>
      </c>
      <c r="L30" s="153">
        <v>44</v>
      </c>
      <c r="M30" s="153">
        <v>0</v>
      </c>
      <c r="N30" s="148">
        <f t="shared" si="1"/>
        <v>708</v>
      </c>
    </row>
    <row r="31" spans="1:14" s="54" customFormat="1" ht="12" outlineLevel="1">
      <c r="A31" s="165"/>
      <c r="B31" s="12" t="s">
        <v>15</v>
      </c>
      <c r="C31" s="154">
        <v>69</v>
      </c>
      <c r="D31" s="154">
        <v>94</v>
      </c>
      <c r="E31" s="154">
        <v>127</v>
      </c>
      <c r="F31" s="154">
        <v>94</v>
      </c>
      <c r="G31" s="154">
        <v>131</v>
      </c>
      <c r="H31" s="154">
        <v>185</v>
      </c>
      <c r="I31" s="154">
        <v>224</v>
      </c>
      <c r="J31" s="154">
        <v>163</v>
      </c>
      <c r="K31" s="154">
        <v>143</v>
      </c>
      <c r="L31" s="154">
        <v>55</v>
      </c>
      <c r="M31" s="154">
        <v>1</v>
      </c>
      <c r="N31" s="149">
        <f t="shared" si="1"/>
        <v>1286</v>
      </c>
    </row>
    <row r="32" spans="1:14" s="54" customFormat="1" ht="12" outlineLevel="1">
      <c r="A32" s="163" t="s">
        <v>54</v>
      </c>
      <c r="B32" s="10" t="s">
        <v>13</v>
      </c>
      <c r="C32" s="152">
        <v>58</v>
      </c>
      <c r="D32" s="152">
        <v>61</v>
      </c>
      <c r="E32" s="152">
        <v>64</v>
      </c>
      <c r="F32" s="152">
        <v>53</v>
      </c>
      <c r="G32" s="152">
        <v>84</v>
      </c>
      <c r="H32" s="152">
        <v>101</v>
      </c>
      <c r="I32" s="152">
        <v>134</v>
      </c>
      <c r="J32" s="152">
        <v>72</v>
      </c>
      <c r="K32" s="152">
        <v>45</v>
      </c>
      <c r="L32" s="152">
        <v>9</v>
      </c>
      <c r="M32" s="152">
        <v>0</v>
      </c>
      <c r="N32" s="147">
        <f t="shared" si="1"/>
        <v>681</v>
      </c>
    </row>
    <row r="33" spans="1:14" s="54" customFormat="1" ht="12" outlineLevel="1">
      <c r="A33" s="164"/>
      <c r="B33" s="11" t="s">
        <v>14</v>
      </c>
      <c r="C33" s="153">
        <v>43</v>
      </c>
      <c r="D33" s="153">
        <v>85</v>
      </c>
      <c r="E33" s="153">
        <v>72</v>
      </c>
      <c r="F33" s="153">
        <v>61</v>
      </c>
      <c r="G33" s="153">
        <v>107</v>
      </c>
      <c r="H33" s="153">
        <v>87</v>
      </c>
      <c r="I33" s="153">
        <v>121</v>
      </c>
      <c r="J33" s="153">
        <v>103</v>
      </c>
      <c r="K33" s="153">
        <v>84</v>
      </c>
      <c r="L33" s="153">
        <v>27</v>
      </c>
      <c r="M33" s="153">
        <v>2</v>
      </c>
      <c r="N33" s="148">
        <f t="shared" si="1"/>
        <v>792</v>
      </c>
    </row>
    <row r="34" spans="1:14" s="54" customFormat="1" ht="12" outlineLevel="1">
      <c r="A34" s="165"/>
      <c r="B34" s="12" t="s">
        <v>15</v>
      </c>
      <c r="C34" s="154">
        <v>101</v>
      </c>
      <c r="D34" s="154">
        <v>146</v>
      </c>
      <c r="E34" s="154">
        <v>136</v>
      </c>
      <c r="F34" s="154">
        <v>114</v>
      </c>
      <c r="G34" s="154">
        <v>191</v>
      </c>
      <c r="H34" s="154">
        <v>188</v>
      </c>
      <c r="I34" s="154">
        <v>255</v>
      </c>
      <c r="J34" s="154">
        <v>175</v>
      </c>
      <c r="K34" s="154">
        <v>129</v>
      </c>
      <c r="L34" s="154">
        <v>36</v>
      </c>
      <c r="M34" s="154">
        <v>2</v>
      </c>
      <c r="N34" s="149">
        <f t="shared" si="1"/>
        <v>1473</v>
      </c>
    </row>
    <row r="35" spans="1:14" s="52" customFormat="1" ht="13.5" customHeight="1">
      <c r="A35" s="169" t="s">
        <v>30</v>
      </c>
      <c r="B35" s="1" t="s">
        <v>13</v>
      </c>
      <c r="C35" s="30">
        <v>750</v>
      </c>
      <c r="D35" s="30">
        <v>749</v>
      </c>
      <c r="E35" s="30">
        <v>749</v>
      </c>
      <c r="F35" s="30">
        <v>898</v>
      </c>
      <c r="G35" s="30">
        <v>988</v>
      </c>
      <c r="H35" s="30">
        <v>937</v>
      </c>
      <c r="I35" s="30">
        <v>1498</v>
      </c>
      <c r="J35" s="30">
        <v>803</v>
      </c>
      <c r="K35" s="30">
        <v>364</v>
      </c>
      <c r="L35" s="30">
        <v>62</v>
      </c>
      <c r="M35" s="30">
        <v>3</v>
      </c>
      <c r="N35" s="99">
        <f aca="true" t="shared" si="2" ref="N35:N40">SUM(C35:M35)</f>
        <v>7801</v>
      </c>
    </row>
    <row r="36" spans="1:14" s="52" customFormat="1" ht="13.5" customHeight="1">
      <c r="A36" s="170"/>
      <c r="B36" s="2" t="s">
        <v>14</v>
      </c>
      <c r="C36" s="35">
        <v>657</v>
      </c>
      <c r="D36" s="35">
        <v>764</v>
      </c>
      <c r="E36" s="35">
        <v>772</v>
      </c>
      <c r="F36" s="35">
        <v>1014</v>
      </c>
      <c r="G36" s="35">
        <v>1079</v>
      </c>
      <c r="H36" s="35">
        <v>1049</v>
      </c>
      <c r="I36" s="35">
        <v>1575</v>
      </c>
      <c r="J36" s="35">
        <v>864</v>
      </c>
      <c r="K36" s="35">
        <v>673</v>
      </c>
      <c r="L36" s="35">
        <v>231</v>
      </c>
      <c r="M36" s="35">
        <v>9</v>
      </c>
      <c r="N36" s="100">
        <f t="shared" si="2"/>
        <v>8687</v>
      </c>
    </row>
    <row r="37" spans="1:14" s="52" customFormat="1" ht="13.5" customHeight="1">
      <c r="A37" s="170"/>
      <c r="B37" s="3" t="s">
        <v>15</v>
      </c>
      <c r="C37" s="39">
        <v>1407</v>
      </c>
      <c r="D37" s="39">
        <v>1513</v>
      </c>
      <c r="E37" s="39">
        <v>1521</v>
      </c>
      <c r="F37" s="39">
        <v>1912</v>
      </c>
      <c r="G37" s="39">
        <v>2067</v>
      </c>
      <c r="H37" s="39">
        <v>1986</v>
      </c>
      <c r="I37" s="39">
        <v>3073</v>
      </c>
      <c r="J37" s="39">
        <v>1667</v>
      </c>
      <c r="K37" s="39">
        <v>1037</v>
      </c>
      <c r="L37" s="39">
        <v>293</v>
      </c>
      <c r="M37" s="39">
        <v>12</v>
      </c>
      <c r="N37" s="101">
        <f t="shared" si="2"/>
        <v>16488</v>
      </c>
    </row>
    <row r="38" spans="1:14" s="52" customFormat="1" ht="13.5" customHeight="1">
      <c r="A38" s="166" t="s">
        <v>31</v>
      </c>
      <c r="B38" s="1" t="s">
        <v>13</v>
      </c>
      <c r="C38" s="156">
        <v>228</v>
      </c>
      <c r="D38" s="156">
        <v>255</v>
      </c>
      <c r="E38" s="156">
        <v>233</v>
      </c>
      <c r="F38" s="156">
        <v>251</v>
      </c>
      <c r="G38" s="156">
        <v>306</v>
      </c>
      <c r="H38" s="156">
        <v>405</v>
      </c>
      <c r="I38" s="156">
        <v>459</v>
      </c>
      <c r="J38" s="156">
        <v>264</v>
      </c>
      <c r="K38" s="156">
        <v>139</v>
      </c>
      <c r="L38" s="156">
        <v>14</v>
      </c>
      <c r="M38" s="156">
        <v>0</v>
      </c>
      <c r="N38" s="99">
        <f t="shared" si="2"/>
        <v>2554</v>
      </c>
    </row>
    <row r="39" spans="1:14" s="52" customFormat="1" ht="13.5" customHeight="1">
      <c r="A39" s="167"/>
      <c r="B39" s="2" t="s">
        <v>14</v>
      </c>
      <c r="C39" s="157">
        <v>179</v>
      </c>
      <c r="D39" s="157">
        <v>259</v>
      </c>
      <c r="E39" s="157">
        <v>229</v>
      </c>
      <c r="F39" s="157">
        <v>248</v>
      </c>
      <c r="G39" s="157">
        <v>327</v>
      </c>
      <c r="H39" s="157">
        <v>409</v>
      </c>
      <c r="I39" s="157">
        <v>453</v>
      </c>
      <c r="J39" s="157">
        <v>327</v>
      </c>
      <c r="K39" s="157">
        <v>339</v>
      </c>
      <c r="L39" s="157">
        <v>96</v>
      </c>
      <c r="M39" s="157">
        <v>5</v>
      </c>
      <c r="N39" s="100">
        <f t="shared" si="2"/>
        <v>2871</v>
      </c>
    </row>
    <row r="40" spans="1:14" s="52" customFormat="1" ht="13.5" customHeight="1">
      <c r="A40" s="168"/>
      <c r="B40" s="3" t="s">
        <v>15</v>
      </c>
      <c r="C40" s="158">
        <v>407</v>
      </c>
      <c r="D40" s="158">
        <v>514</v>
      </c>
      <c r="E40" s="158">
        <v>462</v>
      </c>
      <c r="F40" s="158">
        <v>499</v>
      </c>
      <c r="G40" s="158">
        <v>633</v>
      </c>
      <c r="H40" s="158">
        <v>814</v>
      </c>
      <c r="I40" s="158">
        <v>912</v>
      </c>
      <c r="J40" s="158">
        <v>591</v>
      </c>
      <c r="K40" s="158">
        <v>478</v>
      </c>
      <c r="L40" s="158">
        <v>110</v>
      </c>
      <c r="M40" s="158">
        <v>5</v>
      </c>
      <c r="N40" s="101">
        <f t="shared" si="2"/>
        <v>5425</v>
      </c>
    </row>
    <row r="41" spans="1:14" s="54" customFormat="1" ht="12" outlineLevel="1">
      <c r="A41" s="163" t="s">
        <v>55</v>
      </c>
      <c r="B41" s="10" t="s">
        <v>13</v>
      </c>
      <c r="C41" s="89">
        <v>231</v>
      </c>
      <c r="D41" s="89">
        <v>281</v>
      </c>
      <c r="E41" s="89">
        <v>244</v>
      </c>
      <c r="F41" s="89">
        <v>291</v>
      </c>
      <c r="G41" s="89">
        <v>342</v>
      </c>
      <c r="H41" s="89">
        <v>394</v>
      </c>
      <c r="I41" s="89">
        <v>491</v>
      </c>
      <c r="J41" s="89">
        <v>288</v>
      </c>
      <c r="K41" s="89">
        <v>155</v>
      </c>
      <c r="L41" s="89">
        <v>24</v>
      </c>
      <c r="M41" s="89">
        <v>2</v>
      </c>
      <c r="N41" s="147">
        <f aca="true" t="shared" si="3" ref="N41:N46">SUM(C41:M41)</f>
        <v>2743</v>
      </c>
    </row>
    <row r="42" spans="1:14" s="54" customFormat="1" ht="12" outlineLevel="1">
      <c r="A42" s="164"/>
      <c r="B42" s="11" t="s">
        <v>14</v>
      </c>
      <c r="C42" s="155">
        <v>219</v>
      </c>
      <c r="D42" s="155">
        <v>279</v>
      </c>
      <c r="E42" s="155">
        <v>243</v>
      </c>
      <c r="F42" s="155">
        <v>272</v>
      </c>
      <c r="G42" s="155">
        <v>315</v>
      </c>
      <c r="H42" s="155">
        <v>385</v>
      </c>
      <c r="I42" s="155">
        <v>479</v>
      </c>
      <c r="J42" s="155">
        <v>352</v>
      </c>
      <c r="K42" s="155">
        <v>323</v>
      </c>
      <c r="L42" s="155">
        <v>100</v>
      </c>
      <c r="M42" s="155">
        <v>5</v>
      </c>
      <c r="N42" s="148">
        <f t="shared" si="3"/>
        <v>2972</v>
      </c>
    </row>
    <row r="43" spans="1:14" s="54" customFormat="1" ht="12" outlineLevel="1">
      <c r="A43" s="165"/>
      <c r="B43" s="12" t="s">
        <v>15</v>
      </c>
      <c r="C43" s="83">
        <v>450</v>
      </c>
      <c r="D43" s="83">
        <v>560</v>
      </c>
      <c r="E43" s="83">
        <v>487</v>
      </c>
      <c r="F43" s="83">
        <v>563</v>
      </c>
      <c r="G43" s="83">
        <v>657</v>
      </c>
      <c r="H43" s="83">
        <v>779</v>
      </c>
      <c r="I43" s="83">
        <v>970</v>
      </c>
      <c r="J43" s="83">
        <v>640</v>
      </c>
      <c r="K43" s="83">
        <v>478</v>
      </c>
      <c r="L43" s="83">
        <v>124</v>
      </c>
      <c r="M43" s="83">
        <v>7</v>
      </c>
      <c r="N43" s="149">
        <f t="shared" si="3"/>
        <v>5715</v>
      </c>
    </row>
    <row r="44" spans="1:14" s="54" customFormat="1" ht="12" outlineLevel="1">
      <c r="A44" s="163" t="s">
        <v>56</v>
      </c>
      <c r="B44" s="10" t="s">
        <v>13</v>
      </c>
      <c r="C44" s="89">
        <v>56</v>
      </c>
      <c r="D44" s="89">
        <v>72</v>
      </c>
      <c r="E44" s="89">
        <v>73</v>
      </c>
      <c r="F44" s="89">
        <v>82</v>
      </c>
      <c r="G44" s="89">
        <v>97</v>
      </c>
      <c r="H44" s="89">
        <v>148</v>
      </c>
      <c r="I44" s="89">
        <v>158</v>
      </c>
      <c r="J44" s="89">
        <v>91</v>
      </c>
      <c r="K44" s="89">
        <v>57</v>
      </c>
      <c r="L44" s="89">
        <v>11</v>
      </c>
      <c r="M44" s="89">
        <v>0</v>
      </c>
      <c r="N44" s="147">
        <f t="shared" si="3"/>
        <v>845</v>
      </c>
    </row>
    <row r="45" spans="1:14" s="54" customFormat="1" ht="12" outlineLevel="1">
      <c r="A45" s="164"/>
      <c r="B45" s="11" t="s">
        <v>14</v>
      </c>
      <c r="C45" s="155">
        <v>57</v>
      </c>
      <c r="D45" s="155">
        <v>76</v>
      </c>
      <c r="E45" s="155">
        <v>84</v>
      </c>
      <c r="F45" s="155">
        <v>76</v>
      </c>
      <c r="G45" s="155">
        <v>89</v>
      </c>
      <c r="H45" s="155">
        <v>139</v>
      </c>
      <c r="I45" s="155">
        <v>145</v>
      </c>
      <c r="J45" s="155">
        <v>121</v>
      </c>
      <c r="K45" s="155">
        <v>123</v>
      </c>
      <c r="L45" s="155">
        <v>32</v>
      </c>
      <c r="M45" s="155">
        <v>0</v>
      </c>
      <c r="N45" s="148">
        <f t="shared" si="3"/>
        <v>942</v>
      </c>
    </row>
    <row r="46" spans="1:14" s="54" customFormat="1" ht="12" outlineLevel="1">
      <c r="A46" s="165"/>
      <c r="B46" s="12" t="s">
        <v>15</v>
      </c>
      <c r="C46" s="83">
        <v>113</v>
      </c>
      <c r="D46" s="83">
        <v>148</v>
      </c>
      <c r="E46" s="83">
        <v>157</v>
      </c>
      <c r="F46" s="83">
        <v>158</v>
      </c>
      <c r="G46" s="83">
        <v>186</v>
      </c>
      <c r="H46" s="83">
        <v>287</v>
      </c>
      <c r="I46" s="83">
        <v>303</v>
      </c>
      <c r="J46" s="83">
        <v>212</v>
      </c>
      <c r="K46" s="83">
        <v>180</v>
      </c>
      <c r="L46" s="83">
        <v>43</v>
      </c>
      <c r="M46" s="83">
        <v>0</v>
      </c>
      <c r="N46" s="149">
        <f t="shared" si="3"/>
        <v>1787</v>
      </c>
    </row>
    <row r="47" spans="1:14" s="52" customFormat="1" ht="13.5" customHeight="1">
      <c r="A47" s="166" t="s">
        <v>33</v>
      </c>
      <c r="B47" s="1" t="s">
        <v>13</v>
      </c>
      <c r="C47" s="30">
        <v>287</v>
      </c>
      <c r="D47" s="30">
        <v>353</v>
      </c>
      <c r="E47" s="30">
        <v>317</v>
      </c>
      <c r="F47" s="30">
        <v>373</v>
      </c>
      <c r="G47" s="30">
        <v>439</v>
      </c>
      <c r="H47" s="30">
        <v>542</v>
      </c>
      <c r="I47" s="30">
        <v>649</v>
      </c>
      <c r="J47" s="30">
        <v>379</v>
      </c>
      <c r="K47" s="30">
        <v>212</v>
      </c>
      <c r="L47" s="30">
        <v>35</v>
      </c>
      <c r="M47" s="30">
        <v>2</v>
      </c>
      <c r="N47" s="99">
        <f>SUM(C47:M47)</f>
        <v>3588</v>
      </c>
    </row>
    <row r="48" spans="1:14" s="52" customFormat="1" ht="13.5" customHeight="1">
      <c r="A48" s="167"/>
      <c r="B48" s="2" t="s">
        <v>14</v>
      </c>
      <c r="C48" s="35">
        <v>276</v>
      </c>
      <c r="D48" s="35">
        <v>355</v>
      </c>
      <c r="E48" s="35">
        <v>327</v>
      </c>
      <c r="F48" s="35">
        <v>348</v>
      </c>
      <c r="G48" s="35">
        <v>404</v>
      </c>
      <c r="H48" s="35">
        <v>524</v>
      </c>
      <c r="I48" s="35">
        <v>624</v>
      </c>
      <c r="J48" s="35">
        <v>473</v>
      </c>
      <c r="K48" s="35">
        <v>446</v>
      </c>
      <c r="L48" s="35">
        <v>132</v>
      </c>
      <c r="M48" s="35">
        <v>5</v>
      </c>
      <c r="N48" s="100">
        <f>SUM(C48:M48)</f>
        <v>3914</v>
      </c>
    </row>
    <row r="49" spans="1:14" s="52" customFormat="1" ht="13.5" customHeight="1">
      <c r="A49" s="168"/>
      <c r="B49" s="3" t="s">
        <v>15</v>
      </c>
      <c r="C49" s="39">
        <v>563</v>
      </c>
      <c r="D49" s="39">
        <v>708</v>
      </c>
      <c r="E49" s="39">
        <v>644</v>
      </c>
      <c r="F49" s="39">
        <v>721</v>
      </c>
      <c r="G49" s="39">
        <v>843</v>
      </c>
      <c r="H49" s="39">
        <v>1066</v>
      </c>
      <c r="I49" s="39">
        <v>1273</v>
      </c>
      <c r="J49" s="39">
        <v>852</v>
      </c>
      <c r="K49" s="39">
        <v>658</v>
      </c>
      <c r="L49" s="39">
        <v>167</v>
      </c>
      <c r="M49" s="39">
        <v>7</v>
      </c>
      <c r="N49" s="101">
        <f>SUM(C49:M49)</f>
        <v>7502</v>
      </c>
    </row>
    <row r="50" spans="1:14" s="54" customFormat="1" ht="12" outlineLevel="1">
      <c r="A50" s="163" t="s">
        <v>58</v>
      </c>
      <c r="B50" s="10" t="s">
        <v>13</v>
      </c>
      <c r="C50" s="89">
        <v>147</v>
      </c>
      <c r="D50" s="89">
        <v>170</v>
      </c>
      <c r="E50" s="89">
        <v>143</v>
      </c>
      <c r="F50" s="89">
        <v>183</v>
      </c>
      <c r="G50" s="89">
        <v>187</v>
      </c>
      <c r="H50" s="89">
        <v>240</v>
      </c>
      <c r="I50" s="89">
        <v>327</v>
      </c>
      <c r="J50" s="89">
        <v>158</v>
      </c>
      <c r="K50" s="89">
        <v>121</v>
      </c>
      <c r="L50" s="89">
        <v>30</v>
      </c>
      <c r="M50" s="89">
        <v>0</v>
      </c>
      <c r="N50" s="147">
        <f aca="true" t="shared" si="4" ref="N50:N61">SUM(C50:M50)</f>
        <v>1706</v>
      </c>
    </row>
    <row r="51" spans="1:14" s="54" customFormat="1" ht="12" outlineLevel="1">
      <c r="A51" s="164"/>
      <c r="B51" s="11" t="s">
        <v>14</v>
      </c>
      <c r="C51" s="87">
        <v>138</v>
      </c>
      <c r="D51" s="87">
        <v>171</v>
      </c>
      <c r="E51" s="87">
        <v>161</v>
      </c>
      <c r="F51" s="87">
        <v>193</v>
      </c>
      <c r="G51" s="87">
        <v>200</v>
      </c>
      <c r="H51" s="87">
        <v>279</v>
      </c>
      <c r="I51" s="87">
        <v>296</v>
      </c>
      <c r="J51" s="87">
        <v>217</v>
      </c>
      <c r="K51" s="87">
        <v>201</v>
      </c>
      <c r="L51" s="87">
        <v>96</v>
      </c>
      <c r="M51" s="87">
        <v>6</v>
      </c>
      <c r="N51" s="148">
        <f t="shared" si="4"/>
        <v>1958</v>
      </c>
    </row>
    <row r="52" spans="1:14" s="54" customFormat="1" ht="12" outlineLevel="1">
      <c r="A52" s="165"/>
      <c r="B52" s="12" t="s">
        <v>15</v>
      </c>
      <c r="C52" s="88">
        <v>285</v>
      </c>
      <c r="D52" s="88">
        <v>341</v>
      </c>
      <c r="E52" s="88">
        <v>304</v>
      </c>
      <c r="F52" s="88">
        <v>376</v>
      </c>
      <c r="G52" s="88">
        <v>387</v>
      </c>
      <c r="H52" s="88">
        <v>519</v>
      </c>
      <c r="I52" s="88">
        <v>623</v>
      </c>
      <c r="J52" s="88">
        <v>375</v>
      </c>
      <c r="K52" s="88">
        <v>322</v>
      </c>
      <c r="L52" s="88">
        <v>126</v>
      </c>
      <c r="M52" s="88">
        <v>6</v>
      </c>
      <c r="N52" s="149">
        <f t="shared" si="4"/>
        <v>3664</v>
      </c>
    </row>
    <row r="53" spans="1:14" s="54" customFormat="1" ht="12" outlineLevel="1">
      <c r="A53" s="163" t="s">
        <v>59</v>
      </c>
      <c r="B53" s="10" t="s">
        <v>13</v>
      </c>
      <c r="C53" s="89">
        <v>91</v>
      </c>
      <c r="D53" s="89">
        <v>103</v>
      </c>
      <c r="E53" s="89">
        <v>107</v>
      </c>
      <c r="F53" s="89">
        <v>128</v>
      </c>
      <c r="G53" s="89">
        <v>131</v>
      </c>
      <c r="H53" s="89">
        <v>167</v>
      </c>
      <c r="I53" s="89">
        <v>205</v>
      </c>
      <c r="J53" s="89">
        <v>128</v>
      </c>
      <c r="K53" s="89">
        <v>81</v>
      </c>
      <c r="L53" s="89">
        <v>11</v>
      </c>
      <c r="M53" s="89">
        <v>0</v>
      </c>
      <c r="N53" s="147">
        <f t="shared" si="4"/>
        <v>1152</v>
      </c>
    </row>
    <row r="54" spans="1:14" s="54" customFormat="1" ht="12" outlineLevel="1">
      <c r="A54" s="164"/>
      <c r="B54" s="11" t="s">
        <v>14</v>
      </c>
      <c r="C54" s="87">
        <v>79</v>
      </c>
      <c r="D54" s="87">
        <v>96</v>
      </c>
      <c r="E54" s="87">
        <v>108</v>
      </c>
      <c r="F54" s="87">
        <v>114</v>
      </c>
      <c r="G54" s="87">
        <v>154</v>
      </c>
      <c r="H54" s="87">
        <v>183</v>
      </c>
      <c r="I54" s="87">
        <v>197</v>
      </c>
      <c r="J54" s="87">
        <v>159</v>
      </c>
      <c r="K54" s="87">
        <v>175</v>
      </c>
      <c r="L54" s="87">
        <v>33</v>
      </c>
      <c r="M54" s="87">
        <v>1</v>
      </c>
      <c r="N54" s="148">
        <f t="shared" si="4"/>
        <v>1299</v>
      </c>
    </row>
    <row r="55" spans="1:14" s="54" customFormat="1" ht="12" outlineLevel="1">
      <c r="A55" s="165"/>
      <c r="B55" s="12" t="s">
        <v>15</v>
      </c>
      <c r="C55" s="88">
        <v>170</v>
      </c>
      <c r="D55" s="88">
        <v>199</v>
      </c>
      <c r="E55" s="88">
        <v>215</v>
      </c>
      <c r="F55" s="88">
        <v>242</v>
      </c>
      <c r="G55" s="88">
        <v>285</v>
      </c>
      <c r="H55" s="88">
        <v>350</v>
      </c>
      <c r="I55" s="88">
        <v>402</v>
      </c>
      <c r="J55" s="88">
        <v>287</v>
      </c>
      <c r="K55" s="88">
        <v>256</v>
      </c>
      <c r="L55" s="88">
        <v>44</v>
      </c>
      <c r="M55" s="88">
        <v>1</v>
      </c>
      <c r="N55" s="149">
        <f t="shared" si="4"/>
        <v>2451</v>
      </c>
    </row>
    <row r="56" spans="1:14" s="54" customFormat="1" ht="12" outlineLevel="1">
      <c r="A56" s="163" t="s">
        <v>60</v>
      </c>
      <c r="B56" s="10" t="s">
        <v>13</v>
      </c>
      <c r="C56" s="89">
        <v>101</v>
      </c>
      <c r="D56" s="89">
        <v>117</v>
      </c>
      <c r="E56" s="89">
        <v>121</v>
      </c>
      <c r="F56" s="89">
        <v>117</v>
      </c>
      <c r="G56" s="89">
        <v>156</v>
      </c>
      <c r="H56" s="89">
        <v>186</v>
      </c>
      <c r="I56" s="89">
        <v>195</v>
      </c>
      <c r="J56" s="89">
        <v>130</v>
      </c>
      <c r="K56" s="89">
        <v>82</v>
      </c>
      <c r="L56" s="89">
        <v>8</v>
      </c>
      <c r="M56" s="89">
        <v>1</v>
      </c>
      <c r="N56" s="147">
        <f t="shared" si="4"/>
        <v>1214</v>
      </c>
    </row>
    <row r="57" spans="1:14" s="54" customFormat="1" ht="12" outlineLevel="1">
      <c r="A57" s="164"/>
      <c r="B57" s="11" t="s">
        <v>14</v>
      </c>
      <c r="C57" s="87">
        <v>88</v>
      </c>
      <c r="D57" s="87">
        <v>109</v>
      </c>
      <c r="E57" s="87">
        <v>127</v>
      </c>
      <c r="F57" s="87">
        <v>106</v>
      </c>
      <c r="G57" s="87">
        <v>149</v>
      </c>
      <c r="H57" s="87">
        <v>199</v>
      </c>
      <c r="I57" s="87">
        <v>188</v>
      </c>
      <c r="J57" s="87">
        <v>153</v>
      </c>
      <c r="K57" s="87">
        <v>141</v>
      </c>
      <c r="L57" s="87">
        <v>35</v>
      </c>
      <c r="M57" s="87">
        <v>0</v>
      </c>
      <c r="N57" s="148">
        <f t="shared" si="4"/>
        <v>1295</v>
      </c>
    </row>
    <row r="58" spans="1:14" s="54" customFormat="1" ht="12" outlineLevel="1">
      <c r="A58" s="165"/>
      <c r="B58" s="12" t="s">
        <v>15</v>
      </c>
      <c r="C58" s="88">
        <v>189</v>
      </c>
      <c r="D58" s="88">
        <v>226</v>
      </c>
      <c r="E58" s="88">
        <v>248</v>
      </c>
      <c r="F58" s="88">
        <v>223</v>
      </c>
      <c r="G58" s="88">
        <v>305</v>
      </c>
      <c r="H58" s="88">
        <v>385</v>
      </c>
      <c r="I58" s="88">
        <v>383</v>
      </c>
      <c r="J58" s="88">
        <v>283</v>
      </c>
      <c r="K58" s="88">
        <v>223</v>
      </c>
      <c r="L58" s="88">
        <v>43</v>
      </c>
      <c r="M58" s="88">
        <v>1</v>
      </c>
      <c r="N58" s="149">
        <f t="shared" si="4"/>
        <v>2509</v>
      </c>
    </row>
    <row r="59" spans="1:14" s="54" customFormat="1" ht="12" outlineLevel="1">
      <c r="A59" s="163" t="s">
        <v>61</v>
      </c>
      <c r="B59" s="10" t="s">
        <v>13</v>
      </c>
      <c r="C59" s="89">
        <v>46</v>
      </c>
      <c r="D59" s="89">
        <v>75</v>
      </c>
      <c r="E59" s="89">
        <v>60</v>
      </c>
      <c r="F59" s="89">
        <v>72</v>
      </c>
      <c r="G59" s="89">
        <v>87</v>
      </c>
      <c r="H59" s="89">
        <v>134</v>
      </c>
      <c r="I59" s="89">
        <v>153</v>
      </c>
      <c r="J59" s="89">
        <v>92</v>
      </c>
      <c r="K59" s="89">
        <v>42</v>
      </c>
      <c r="L59" s="89">
        <v>8</v>
      </c>
      <c r="M59" s="89">
        <v>0</v>
      </c>
      <c r="N59" s="147">
        <f t="shared" si="4"/>
        <v>769</v>
      </c>
    </row>
    <row r="60" spans="1:14" s="54" customFormat="1" ht="12" outlineLevel="1">
      <c r="A60" s="164"/>
      <c r="B60" s="11" t="s">
        <v>14</v>
      </c>
      <c r="C60" s="87">
        <v>55</v>
      </c>
      <c r="D60" s="87">
        <v>74</v>
      </c>
      <c r="E60" s="87">
        <v>63</v>
      </c>
      <c r="F60" s="87">
        <v>73</v>
      </c>
      <c r="G60" s="87">
        <v>84</v>
      </c>
      <c r="H60" s="87">
        <v>113</v>
      </c>
      <c r="I60" s="87">
        <v>138</v>
      </c>
      <c r="J60" s="87">
        <v>115</v>
      </c>
      <c r="K60" s="87">
        <v>102</v>
      </c>
      <c r="L60" s="87">
        <v>21</v>
      </c>
      <c r="M60" s="87">
        <v>0</v>
      </c>
      <c r="N60" s="148">
        <f t="shared" si="4"/>
        <v>838</v>
      </c>
    </row>
    <row r="61" spans="1:14" s="54" customFormat="1" ht="12" outlineLevel="1">
      <c r="A61" s="165"/>
      <c r="B61" s="12" t="s">
        <v>15</v>
      </c>
      <c r="C61" s="88">
        <v>101</v>
      </c>
      <c r="D61" s="88">
        <v>149</v>
      </c>
      <c r="E61" s="88">
        <v>123</v>
      </c>
      <c r="F61" s="88">
        <v>145</v>
      </c>
      <c r="G61" s="88">
        <v>171</v>
      </c>
      <c r="H61" s="88">
        <v>247</v>
      </c>
      <c r="I61" s="88">
        <v>291</v>
      </c>
      <c r="J61" s="88">
        <v>207</v>
      </c>
      <c r="K61" s="88">
        <v>144</v>
      </c>
      <c r="L61" s="88">
        <v>29</v>
      </c>
      <c r="M61" s="88">
        <v>0</v>
      </c>
      <c r="N61" s="149">
        <f t="shared" si="4"/>
        <v>1607</v>
      </c>
    </row>
    <row r="62" spans="1:14" ht="12">
      <c r="A62" s="166" t="s">
        <v>34</v>
      </c>
      <c r="B62" s="1" t="s">
        <v>13</v>
      </c>
      <c r="C62" s="30">
        <v>385</v>
      </c>
      <c r="D62" s="30">
        <v>465</v>
      </c>
      <c r="E62" s="30">
        <v>431</v>
      </c>
      <c r="F62" s="30">
        <v>500</v>
      </c>
      <c r="G62" s="30">
        <v>561</v>
      </c>
      <c r="H62" s="30">
        <v>727</v>
      </c>
      <c r="I62" s="30">
        <v>880</v>
      </c>
      <c r="J62" s="30">
        <v>508</v>
      </c>
      <c r="K62" s="30">
        <v>326</v>
      </c>
      <c r="L62" s="30">
        <v>57</v>
      </c>
      <c r="M62" s="30">
        <v>1</v>
      </c>
      <c r="N62" s="99">
        <f>SUM(C62:M62)</f>
        <v>4841</v>
      </c>
    </row>
    <row r="63" spans="1:14" ht="12">
      <c r="A63" s="167"/>
      <c r="B63" s="2" t="s">
        <v>14</v>
      </c>
      <c r="C63" s="35">
        <v>360</v>
      </c>
      <c r="D63" s="35">
        <v>450</v>
      </c>
      <c r="E63" s="35">
        <v>459</v>
      </c>
      <c r="F63" s="35">
        <v>486</v>
      </c>
      <c r="G63" s="35">
        <v>587</v>
      </c>
      <c r="H63" s="35">
        <v>774</v>
      </c>
      <c r="I63" s="35">
        <v>819</v>
      </c>
      <c r="J63" s="35">
        <v>644</v>
      </c>
      <c r="K63" s="35">
        <v>619</v>
      </c>
      <c r="L63" s="35">
        <v>185</v>
      </c>
      <c r="M63" s="35">
        <v>7</v>
      </c>
      <c r="N63" s="100">
        <f aca="true" t="shared" si="5" ref="N63:N70">SUM(C63:M63)</f>
        <v>5390</v>
      </c>
    </row>
    <row r="64" spans="1:14" ht="12">
      <c r="A64" s="168"/>
      <c r="B64" s="3" t="s">
        <v>15</v>
      </c>
      <c r="C64" s="39">
        <v>745</v>
      </c>
      <c r="D64" s="39">
        <v>915</v>
      </c>
      <c r="E64" s="39">
        <v>890</v>
      </c>
      <c r="F64" s="39">
        <v>986</v>
      </c>
      <c r="G64" s="39">
        <v>1148</v>
      </c>
      <c r="H64" s="39">
        <v>1501</v>
      </c>
      <c r="I64" s="39">
        <v>1699</v>
      </c>
      <c r="J64" s="39">
        <v>1152</v>
      </c>
      <c r="K64" s="39">
        <v>945</v>
      </c>
      <c r="L64" s="39">
        <v>242</v>
      </c>
      <c r="M64" s="39">
        <v>8</v>
      </c>
      <c r="N64" s="101">
        <f>SUM(C64:M64)</f>
        <v>10231</v>
      </c>
    </row>
    <row r="65" spans="1:14" ht="12">
      <c r="A65" s="166" t="s">
        <v>23</v>
      </c>
      <c r="B65" s="1" t="s">
        <v>13</v>
      </c>
      <c r="C65" s="156">
        <v>156</v>
      </c>
      <c r="D65" s="156">
        <v>266</v>
      </c>
      <c r="E65" s="156">
        <v>200</v>
      </c>
      <c r="F65" s="156">
        <v>227</v>
      </c>
      <c r="G65" s="156">
        <v>287</v>
      </c>
      <c r="H65" s="156">
        <v>465</v>
      </c>
      <c r="I65" s="156">
        <v>456</v>
      </c>
      <c r="J65" s="156">
        <v>235</v>
      </c>
      <c r="K65" s="156">
        <v>170</v>
      </c>
      <c r="L65" s="156">
        <v>29</v>
      </c>
      <c r="M65" s="156">
        <v>0</v>
      </c>
      <c r="N65" s="99">
        <f>SUM(C65:M65)</f>
        <v>2491</v>
      </c>
    </row>
    <row r="66" spans="1:14" ht="12">
      <c r="A66" s="167"/>
      <c r="B66" s="2" t="s">
        <v>14</v>
      </c>
      <c r="C66" s="157">
        <v>158</v>
      </c>
      <c r="D66" s="157">
        <v>237</v>
      </c>
      <c r="E66" s="157">
        <v>227</v>
      </c>
      <c r="F66" s="157">
        <v>233</v>
      </c>
      <c r="G66" s="157">
        <v>330</v>
      </c>
      <c r="H66" s="157">
        <v>497</v>
      </c>
      <c r="I66" s="157">
        <v>508</v>
      </c>
      <c r="J66" s="157">
        <v>341</v>
      </c>
      <c r="K66" s="157">
        <v>426</v>
      </c>
      <c r="L66" s="157">
        <v>87</v>
      </c>
      <c r="M66" s="157">
        <v>12</v>
      </c>
      <c r="N66" s="100">
        <f t="shared" si="5"/>
        <v>3056</v>
      </c>
    </row>
    <row r="67" spans="1:14" ht="12">
      <c r="A67" s="168"/>
      <c r="B67" s="3" t="s">
        <v>15</v>
      </c>
      <c r="C67" s="158">
        <v>314</v>
      </c>
      <c r="D67" s="158">
        <v>503</v>
      </c>
      <c r="E67" s="158">
        <v>427</v>
      </c>
      <c r="F67" s="158">
        <v>460</v>
      </c>
      <c r="G67" s="158">
        <v>617</v>
      </c>
      <c r="H67" s="158">
        <v>962</v>
      </c>
      <c r="I67" s="158">
        <v>964</v>
      </c>
      <c r="J67" s="158">
        <v>576</v>
      </c>
      <c r="K67" s="158">
        <v>596</v>
      </c>
      <c r="L67" s="158">
        <v>116</v>
      </c>
      <c r="M67" s="158">
        <v>12</v>
      </c>
      <c r="N67" s="101">
        <f>SUM(C67:M67)</f>
        <v>5547</v>
      </c>
    </row>
    <row r="68" spans="1:14" ht="12">
      <c r="A68" s="159" t="s">
        <v>2</v>
      </c>
      <c r="B68" s="13" t="s">
        <v>13</v>
      </c>
      <c r="C68" s="57">
        <f>SUM(C23,C35,C38,C47,C62,C65)</f>
        <v>6405</v>
      </c>
      <c r="D68" s="57">
        <f aca="true" t="shared" si="6" ref="D68:L68">SUM(D23,D35,D38,D47,D62,D65)</f>
        <v>7106</v>
      </c>
      <c r="E68" s="57">
        <f t="shared" si="6"/>
        <v>6076</v>
      </c>
      <c r="F68" s="57">
        <f t="shared" si="6"/>
        <v>7793</v>
      </c>
      <c r="G68" s="57">
        <f t="shared" si="6"/>
        <v>8841</v>
      </c>
      <c r="H68" s="57">
        <f t="shared" si="6"/>
        <v>8752</v>
      </c>
      <c r="I68" s="57">
        <f t="shared" si="6"/>
        <v>10421</v>
      </c>
      <c r="J68" s="57">
        <f t="shared" si="6"/>
        <v>6466</v>
      </c>
      <c r="K68" s="57">
        <f t="shared" si="6"/>
        <v>3413</v>
      </c>
      <c r="L68" s="57">
        <f t="shared" si="6"/>
        <v>495</v>
      </c>
      <c r="M68" s="57">
        <f>SUM(M23,M35,M38,M47,M62,M65)</f>
        <v>14</v>
      </c>
      <c r="N68" s="58">
        <f t="shared" si="5"/>
        <v>65782</v>
      </c>
    </row>
    <row r="69" spans="1:14" ht="12">
      <c r="A69" s="160"/>
      <c r="B69" s="14" t="s">
        <v>14</v>
      </c>
      <c r="C69" s="48">
        <f aca="true" t="shared" si="7" ref="C69:M69">SUM(C24,C36,C39,C48,C63,C66)</f>
        <v>5957</v>
      </c>
      <c r="D69" s="48">
        <f t="shared" si="7"/>
        <v>6950</v>
      </c>
      <c r="E69" s="48">
        <f t="shared" si="7"/>
        <v>6362</v>
      </c>
      <c r="F69" s="48">
        <f t="shared" si="7"/>
        <v>8051</v>
      </c>
      <c r="G69" s="48">
        <f t="shared" si="7"/>
        <v>9412</v>
      </c>
      <c r="H69" s="48">
        <f t="shared" si="7"/>
        <v>9618</v>
      </c>
      <c r="I69" s="48">
        <f t="shared" si="7"/>
        <v>11035</v>
      </c>
      <c r="J69" s="48">
        <f t="shared" si="7"/>
        <v>8014</v>
      </c>
      <c r="K69" s="48">
        <f t="shared" si="7"/>
        <v>6329</v>
      </c>
      <c r="L69" s="48">
        <f t="shared" si="7"/>
        <v>1796</v>
      </c>
      <c r="M69" s="48">
        <f t="shared" si="7"/>
        <v>82</v>
      </c>
      <c r="N69" s="48">
        <f>SUM(C69:M69)</f>
        <v>73606</v>
      </c>
    </row>
    <row r="70" spans="1:14" ht="12">
      <c r="A70" s="160"/>
      <c r="B70" s="15" t="s">
        <v>15</v>
      </c>
      <c r="C70" s="49">
        <f>SUM(C68:C69)</f>
        <v>12362</v>
      </c>
      <c r="D70" s="49">
        <f aca="true" t="shared" si="8" ref="D70:M70">SUM(D68:D69)</f>
        <v>14056</v>
      </c>
      <c r="E70" s="49">
        <f t="shared" si="8"/>
        <v>12438</v>
      </c>
      <c r="F70" s="49">
        <f t="shared" si="8"/>
        <v>15844</v>
      </c>
      <c r="G70" s="49">
        <f t="shared" si="8"/>
        <v>18253</v>
      </c>
      <c r="H70" s="49">
        <f t="shared" si="8"/>
        <v>18370</v>
      </c>
      <c r="I70" s="49">
        <f t="shared" si="8"/>
        <v>21456</v>
      </c>
      <c r="J70" s="49">
        <f t="shared" si="8"/>
        <v>14480</v>
      </c>
      <c r="K70" s="49">
        <f t="shared" si="8"/>
        <v>9742</v>
      </c>
      <c r="L70" s="49">
        <f t="shared" si="8"/>
        <v>2291</v>
      </c>
      <c r="M70" s="49">
        <f t="shared" si="8"/>
        <v>96</v>
      </c>
      <c r="N70" s="49">
        <f t="shared" si="5"/>
        <v>139388</v>
      </c>
    </row>
  </sheetData>
  <sheetProtection/>
  <mergeCells count="24">
    <mergeCell ref="A11:A13"/>
    <mergeCell ref="A14:A16"/>
    <mergeCell ref="A17:A19"/>
    <mergeCell ref="A20:A22"/>
    <mergeCell ref="A1:B1"/>
    <mergeCell ref="A2:A4"/>
    <mergeCell ref="A5:A7"/>
    <mergeCell ref="A8:A10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56:A58"/>
    <mergeCell ref="A59:A61"/>
    <mergeCell ref="A41:A43"/>
    <mergeCell ref="A44:A46"/>
    <mergeCell ref="A50:A52"/>
    <mergeCell ref="A53:A55"/>
  </mergeCells>
  <printOptions horizontalCentered="1"/>
  <pageMargins left="0.3937007874015748" right="0.3937007874015748" top="0.3937007874015748" bottom="0" header="0.11811023622047245" footer="0"/>
  <pageSetup horizontalDpi="600" verticalDpi="600" orientation="portrait" pageOrder="overThenDown" paperSize="9" r:id="rId1"/>
  <headerFooter alignWithMargins="0">
    <oddHeader>&amp;L&amp;P / &amp;N&amp;C町別・年齢10歳毎人口&amp;R平成27年12月1日現在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SheetLayoutView="100" zoomScalePageLayoutView="0" workbookViewId="0" topLeftCell="A1">
      <pane xSplit="1" ySplit="1" topLeftCell="B47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C65" sqref="C65:F67"/>
    </sheetView>
  </sheetViews>
  <sheetFormatPr defaultColWidth="9.00390625" defaultRowHeight="13.5" outlineLevelRow="1"/>
  <cols>
    <col min="1" max="1" width="9.625" style="4" customWidth="1"/>
    <col min="2" max="2" width="3.125" style="4" customWidth="1"/>
    <col min="3" max="6" width="7.50390625" style="4" customWidth="1"/>
    <col min="7" max="11" width="8.75390625" style="4" customWidth="1"/>
    <col min="12" max="12" width="7.50390625" style="4" customWidth="1"/>
    <col min="13" max="16384" width="9.00390625" style="4" customWidth="1"/>
  </cols>
  <sheetData>
    <row r="1" spans="1:12" s="9" customFormat="1" ht="12.75" customHeight="1">
      <c r="A1" s="162" t="s">
        <v>148</v>
      </c>
      <c r="B1" s="162"/>
      <c r="C1" s="8" t="s">
        <v>84</v>
      </c>
      <c r="D1" s="8" t="s">
        <v>85</v>
      </c>
      <c r="E1" s="7" t="s">
        <v>82</v>
      </c>
      <c r="F1" s="7" t="s">
        <v>86</v>
      </c>
      <c r="G1" s="142" t="s">
        <v>18</v>
      </c>
      <c r="H1" s="16" t="s">
        <v>19</v>
      </c>
      <c r="I1" s="16" t="s">
        <v>20</v>
      </c>
      <c r="J1" s="16" t="s">
        <v>21</v>
      </c>
      <c r="K1" s="16" t="s">
        <v>22</v>
      </c>
      <c r="L1" s="17"/>
    </row>
    <row r="2" spans="1:12" s="52" customFormat="1" ht="13.5" customHeight="1" outlineLevel="1">
      <c r="A2" s="163" t="s">
        <v>45</v>
      </c>
      <c r="B2" s="10" t="s">
        <v>13</v>
      </c>
      <c r="C2" s="89">
        <v>2770</v>
      </c>
      <c r="D2" s="89">
        <v>11155</v>
      </c>
      <c r="E2" s="89">
        <v>3868</v>
      </c>
      <c r="F2" s="89">
        <v>1735</v>
      </c>
      <c r="G2" s="147">
        <f aca="true" t="shared" si="0" ref="G2:G34">SUM(C2:E2)</f>
        <v>17793</v>
      </c>
      <c r="H2" s="51">
        <f>C2/$G2</f>
        <v>0.1556791996852695</v>
      </c>
      <c r="I2" s="51">
        <f>D2/$G2</f>
        <v>0.6269319395267802</v>
      </c>
      <c r="J2" s="51">
        <f>E2/$G2</f>
        <v>0.2173888607879503</v>
      </c>
      <c r="K2" s="51">
        <f>F2/$G2</f>
        <v>0.09751025684257854</v>
      </c>
      <c r="L2" s="17">
        <f>SUM(H2:J2)</f>
        <v>0.9999999999999999</v>
      </c>
    </row>
    <row r="3" spans="1:12" s="52" customFormat="1" ht="13.5" customHeight="1" outlineLevel="1">
      <c r="A3" s="164"/>
      <c r="B3" s="11" t="s">
        <v>14</v>
      </c>
      <c r="C3" s="87">
        <v>2541</v>
      </c>
      <c r="D3" s="87">
        <v>11999</v>
      </c>
      <c r="E3" s="87">
        <v>5566</v>
      </c>
      <c r="F3" s="87">
        <v>3005</v>
      </c>
      <c r="G3" s="148">
        <f t="shared" si="0"/>
        <v>20106</v>
      </c>
      <c r="H3" s="37">
        <f aca="true" t="shared" si="1" ref="H3:H22">C3/$G3</f>
        <v>0.12638018501939718</v>
      </c>
      <c r="I3" s="37">
        <f aca="true" t="shared" si="2" ref="I3:I22">D3/$G3</f>
        <v>0.5967870287476376</v>
      </c>
      <c r="J3" s="37">
        <f aca="true" t="shared" si="3" ref="J3:J22">E3/$G3</f>
        <v>0.2768327862329653</v>
      </c>
      <c r="K3" s="37">
        <f aca="true" t="shared" si="4" ref="K3:K22">F3/$G3</f>
        <v>0.1494578732716602</v>
      </c>
      <c r="L3" s="17">
        <f>SUM(H3:J3)</f>
        <v>1</v>
      </c>
    </row>
    <row r="4" spans="1:12" s="52" customFormat="1" ht="13.5" customHeight="1" outlineLevel="1">
      <c r="A4" s="165"/>
      <c r="B4" s="12" t="s">
        <v>15</v>
      </c>
      <c r="C4" s="88">
        <v>5311</v>
      </c>
      <c r="D4" s="88">
        <v>23154</v>
      </c>
      <c r="E4" s="88">
        <v>9434</v>
      </c>
      <c r="F4" s="88">
        <v>4740</v>
      </c>
      <c r="G4" s="149">
        <f t="shared" si="0"/>
        <v>37899</v>
      </c>
      <c r="H4" s="53">
        <f t="shared" si="1"/>
        <v>0.1401356236312304</v>
      </c>
      <c r="I4" s="53">
        <f t="shared" si="2"/>
        <v>0.6109396026280377</v>
      </c>
      <c r="J4" s="53">
        <f t="shared" si="3"/>
        <v>0.24892477374073194</v>
      </c>
      <c r="K4" s="53">
        <f t="shared" si="4"/>
        <v>0.1250692630412412</v>
      </c>
      <c r="L4" s="17">
        <f>SUM(H4:J4)</f>
        <v>1</v>
      </c>
    </row>
    <row r="5" spans="1:12" s="54" customFormat="1" ht="12" outlineLevel="1">
      <c r="A5" s="163" t="s">
        <v>44</v>
      </c>
      <c r="B5" s="10" t="s">
        <v>13</v>
      </c>
      <c r="C5" s="89">
        <v>922</v>
      </c>
      <c r="D5" s="89">
        <v>3052</v>
      </c>
      <c r="E5" s="89">
        <v>880</v>
      </c>
      <c r="F5" s="89">
        <v>383</v>
      </c>
      <c r="G5" s="147">
        <f t="shared" si="0"/>
        <v>4854</v>
      </c>
      <c r="H5" s="51">
        <f t="shared" si="1"/>
        <v>0.1899464359291306</v>
      </c>
      <c r="I5" s="51">
        <f t="shared" si="2"/>
        <v>0.6287597857437165</v>
      </c>
      <c r="J5" s="51">
        <f t="shared" si="3"/>
        <v>0.18129377832715288</v>
      </c>
      <c r="K5" s="51">
        <f t="shared" si="4"/>
        <v>0.07890399670374948</v>
      </c>
      <c r="L5" s="17">
        <f>SUM(H5:J5)</f>
        <v>1</v>
      </c>
    </row>
    <row r="6" spans="1:12" s="54" customFormat="1" ht="12" outlineLevel="1">
      <c r="A6" s="164"/>
      <c r="B6" s="11" t="s">
        <v>14</v>
      </c>
      <c r="C6" s="87">
        <v>823</v>
      </c>
      <c r="D6" s="87">
        <v>3054</v>
      </c>
      <c r="E6" s="87">
        <v>1191</v>
      </c>
      <c r="F6" s="87">
        <v>578</v>
      </c>
      <c r="G6" s="148">
        <f t="shared" si="0"/>
        <v>5068</v>
      </c>
      <c r="H6" s="37">
        <f t="shared" si="1"/>
        <v>0.16239147592738754</v>
      </c>
      <c r="I6" s="37">
        <f t="shared" si="2"/>
        <v>0.6026045777426993</v>
      </c>
      <c r="J6" s="37">
        <f t="shared" si="3"/>
        <v>0.23500394632991317</v>
      </c>
      <c r="K6" s="37">
        <f t="shared" si="4"/>
        <v>0.11404893449092345</v>
      </c>
      <c r="L6" s="17">
        <f aca="true" t="shared" si="5" ref="L6:L22">SUM(H6:J6)</f>
        <v>1</v>
      </c>
    </row>
    <row r="7" spans="1:12" s="54" customFormat="1" ht="12" outlineLevel="1">
      <c r="A7" s="165"/>
      <c r="B7" s="12" t="s">
        <v>15</v>
      </c>
      <c r="C7" s="88">
        <v>1745</v>
      </c>
      <c r="D7" s="88">
        <v>6106</v>
      </c>
      <c r="E7" s="88">
        <v>2071</v>
      </c>
      <c r="F7" s="88">
        <v>961</v>
      </c>
      <c r="G7" s="149">
        <f t="shared" si="0"/>
        <v>9922</v>
      </c>
      <c r="H7" s="53">
        <f t="shared" si="1"/>
        <v>0.17587180004031444</v>
      </c>
      <c r="I7" s="53">
        <f t="shared" si="2"/>
        <v>0.6154001209433582</v>
      </c>
      <c r="J7" s="53">
        <f t="shared" si="3"/>
        <v>0.20872807901632737</v>
      </c>
      <c r="K7" s="53">
        <f t="shared" si="4"/>
        <v>0.09685547268695828</v>
      </c>
      <c r="L7" s="17">
        <f t="shared" si="5"/>
        <v>1</v>
      </c>
    </row>
    <row r="8" spans="1:12" s="54" customFormat="1" ht="12" outlineLevel="1">
      <c r="A8" s="163" t="s">
        <v>43</v>
      </c>
      <c r="B8" s="10" t="s">
        <v>13</v>
      </c>
      <c r="C8" s="89">
        <v>384</v>
      </c>
      <c r="D8" s="89">
        <v>1646</v>
      </c>
      <c r="E8" s="89">
        <v>680</v>
      </c>
      <c r="F8" s="89">
        <v>271</v>
      </c>
      <c r="G8" s="147">
        <f t="shared" si="0"/>
        <v>2710</v>
      </c>
      <c r="H8" s="51">
        <f t="shared" si="1"/>
        <v>0.14169741697416974</v>
      </c>
      <c r="I8" s="51">
        <f t="shared" si="2"/>
        <v>0.607380073800738</v>
      </c>
      <c r="J8" s="51">
        <f t="shared" si="3"/>
        <v>0.25092250922509224</v>
      </c>
      <c r="K8" s="51">
        <f t="shared" si="4"/>
        <v>0.1</v>
      </c>
      <c r="L8" s="17">
        <f t="shared" si="5"/>
        <v>1</v>
      </c>
    </row>
    <row r="9" spans="1:12" s="54" customFormat="1" ht="12" outlineLevel="1">
      <c r="A9" s="164"/>
      <c r="B9" s="11" t="s">
        <v>14</v>
      </c>
      <c r="C9" s="87">
        <v>327</v>
      </c>
      <c r="D9" s="87">
        <v>1686</v>
      </c>
      <c r="E9" s="87">
        <v>930</v>
      </c>
      <c r="F9" s="87">
        <v>519</v>
      </c>
      <c r="G9" s="148">
        <f t="shared" si="0"/>
        <v>2943</v>
      </c>
      <c r="H9" s="37">
        <f t="shared" si="1"/>
        <v>0.1111111111111111</v>
      </c>
      <c r="I9" s="37">
        <f t="shared" si="2"/>
        <v>0.5728848114169215</v>
      </c>
      <c r="J9" s="37">
        <f t="shared" si="3"/>
        <v>0.3160040774719674</v>
      </c>
      <c r="K9" s="37">
        <f t="shared" si="4"/>
        <v>0.1763506625891947</v>
      </c>
      <c r="L9" s="17">
        <f t="shared" si="5"/>
        <v>1</v>
      </c>
    </row>
    <row r="10" spans="1:12" s="54" customFormat="1" ht="12" outlineLevel="1">
      <c r="A10" s="165"/>
      <c r="B10" s="12" t="s">
        <v>15</v>
      </c>
      <c r="C10" s="88">
        <v>711</v>
      </c>
      <c r="D10" s="88">
        <v>3332</v>
      </c>
      <c r="E10" s="88">
        <v>1610</v>
      </c>
      <c r="F10" s="88">
        <v>790</v>
      </c>
      <c r="G10" s="149">
        <f t="shared" si="0"/>
        <v>5653</v>
      </c>
      <c r="H10" s="53">
        <f t="shared" si="1"/>
        <v>0.125773925349372</v>
      </c>
      <c r="I10" s="53">
        <f t="shared" si="2"/>
        <v>0.5894215460817265</v>
      </c>
      <c r="J10" s="53">
        <f t="shared" si="3"/>
        <v>0.2848045285689015</v>
      </c>
      <c r="K10" s="53">
        <f t="shared" si="4"/>
        <v>0.1397488059437467</v>
      </c>
      <c r="L10" s="17">
        <f t="shared" si="5"/>
        <v>1</v>
      </c>
    </row>
    <row r="11" spans="1:12" s="54" customFormat="1" ht="12" outlineLevel="1">
      <c r="A11" s="163" t="s">
        <v>42</v>
      </c>
      <c r="B11" s="10" t="s">
        <v>13</v>
      </c>
      <c r="C11" s="89">
        <v>212</v>
      </c>
      <c r="D11" s="89">
        <v>1139</v>
      </c>
      <c r="E11" s="89">
        <v>649</v>
      </c>
      <c r="F11" s="89">
        <v>333</v>
      </c>
      <c r="G11" s="147">
        <f t="shared" si="0"/>
        <v>2000</v>
      </c>
      <c r="H11" s="51">
        <f t="shared" si="1"/>
        <v>0.106</v>
      </c>
      <c r="I11" s="51">
        <f t="shared" si="2"/>
        <v>0.5695</v>
      </c>
      <c r="J11" s="51">
        <f t="shared" si="3"/>
        <v>0.3245</v>
      </c>
      <c r="K11" s="51">
        <f t="shared" si="4"/>
        <v>0.1665</v>
      </c>
      <c r="L11" s="17">
        <f t="shared" si="5"/>
        <v>1</v>
      </c>
    </row>
    <row r="12" spans="1:12" s="54" customFormat="1" ht="12" outlineLevel="1">
      <c r="A12" s="164"/>
      <c r="B12" s="11" t="s">
        <v>14</v>
      </c>
      <c r="C12" s="87">
        <v>219</v>
      </c>
      <c r="D12" s="87">
        <v>1174</v>
      </c>
      <c r="E12" s="87">
        <v>973</v>
      </c>
      <c r="F12" s="87">
        <v>653</v>
      </c>
      <c r="G12" s="148">
        <f t="shared" si="0"/>
        <v>2366</v>
      </c>
      <c r="H12" s="37">
        <f t="shared" si="1"/>
        <v>0.09256128486897718</v>
      </c>
      <c r="I12" s="37">
        <f t="shared" si="2"/>
        <v>0.49619611158072696</v>
      </c>
      <c r="J12" s="37">
        <f t="shared" si="3"/>
        <v>0.41124260355029585</v>
      </c>
      <c r="K12" s="37">
        <f t="shared" si="4"/>
        <v>0.2759932375316991</v>
      </c>
      <c r="L12" s="17">
        <f t="shared" si="5"/>
        <v>1</v>
      </c>
    </row>
    <row r="13" spans="1:12" s="54" customFormat="1" ht="12" outlineLevel="1">
      <c r="A13" s="165"/>
      <c r="B13" s="12" t="s">
        <v>15</v>
      </c>
      <c r="C13" s="88">
        <v>431</v>
      </c>
      <c r="D13" s="88">
        <v>2313</v>
      </c>
      <c r="E13" s="88">
        <v>1622</v>
      </c>
      <c r="F13" s="88">
        <v>986</v>
      </c>
      <c r="G13" s="149">
        <f t="shared" si="0"/>
        <v>4366</v>
      </c>
      <c r="H13" s="53">
        <f t="shared" si="1"/>
        <v>0.09871736142922584</v>
      </c>
      <c r="I13" s="53">
        <f t="shared" si="2"/>
        <v>0.5297755382501145</v>
      </c>
      <c r="J13" s="53">
        <f t="shared" si="3"/>
        <v>0.37150710032065964</v>
      </c>
      <c r="K13" s="53">
        <f t="shared" si="4"/>
        <v>0.22583600549702246</v>
      </c>
      <c r="L13" s="17">
        <f t="shared" si="5"/>
        <v>1</v>
      </c>
    </row>
    <row r="14" spans="1:12" s="54" customFormat="1" ht="12" outlineLevel="1">
      <c r="A14" s="163" t="s">
        <v>41</v>
      </c>
      <c r="B14" s="10" t="s">
        <v>13</v>
      </c>
      <c r="C14" s="89">
        <v>2390</v>
      </c>
      <c r="D14" s="89">
        <v>8317</v>
      </c>
      <c r="E14" s="89">
        <v>2882</v>
      </c>
      <c r="F14" s="89">
        <v>1265</v>
      </c>
      <c r="G14" s="147">
        <f t="shared" si="0"/>
        <v>13589</v>
      </c>
      <c r="H14" s="51">
        <f t="shared" si="1"/>
        <v>0.17587754801677827</v>
      </c>
      <c r="I14" s="51">
        <f t="shared" si="2"/>
        <v>0.6120391493119435</v>
      </c>
      <c r="J14" s="51">
        <f t="shared" si="3"/>
        <v>0.21208330267127823</v>
      </c>
      <c r="K14" s="51">
        <f t="shared" si="4"/>
        <v>0.09308999926411068</v>
      </c>
      <c r="L14" s="17">
        <f t="shared" si="5"/>
        <v>1</v>
      </c>
    </row>
    <row r="15" spans="1:12" s="54" customFormat="1" ht="12" outlineLevel="1">
      <c r="A15" s="164"/>
      <c r="B15" s="11" t="s">
        <v>14</v>
      </c>
      <c r="C15" s="87">
        <v>2418</v>
      </c>
      <c r="D15" s="87">
        <v>9029</v>
      </c>
      <c r="E15" s="87">
        <v>3747</v>
      </c>
      <c r="F15" s="87">
        <v>1820</v>
      </c>
      <c r="G15" s="148">
        <f t="shared" si="0"/>
        <v>15194</v>
      </c>
      <c r="H15" s="37">
        <f t="shared" si="1"/>
        <v>0.15914176648677109</v>
      </c>
      <c r="I15" s="37">
        <f t="shared" si="2"/>
        <v>0.5942477293668553</v>
      </c>
      <c r="J15" s="37">
        <f t="shared" si="3"/>
        <v>0.24661050414637356</v>
      </c>
      <c r="K15" s="37">
        <f t="shared" si="4"/>
        <v>0.1197841253126234</v>
      </c>
      <c r="L15" s="17">
        <f t="shared" si="5"/>
        <v>1</v>
      </c>
    </row>
    <row r="16" spans="1:12" s="54" customFormat="1" ht="12" outlineLevel="1">
      <c r="A16" s="165"/>
      <c r="B16" s="12" t="s">
        <v>15</v>
      </c>
      <c r="C16" s="88">
        <v>4808</v>
      </c>
      <c r="D16" s="88">
        <v>17346</v>
      </c>
      <c r="E16" s="88">
        <v>6629</v>
      </c>
      <c r="F16" s="88">
        <v>3085</v>
      </c>
      <c r="G16" s="149">
        <f t="shared" si="0"/>
        <v>28783</v>
      </c>
      <c r="H16" s="53">
        <f t="shared" si="1"/>
        <v>0.16704304624257374</v>
      </c>
      <c r="I16" s="53">
        <f t="shared" si="2"/>
        <v>0.6026473960323803</v>
      </c>
      <c r="J16" s="53">
        <f t="shared" si="3"/>
        <v>0.23030955772504602</v>
      </c>
      <c r="K16" s="53">
        <f t="shared" si="4"/>
        <v>0.10718132230830699</v>
      </c>
      <c r="L16" s="17">
        <f t="shared" si="5"/>
        <v>1</v>
      </c>
    </row>
    <row r="17" spans="1:12" s="54" customFormat="1" ht="12" outlineLevel="1">
      <c r="A17" s="163" t="s">
        <v>40</v>
      </c>
      <c r="B17" s="10" t="s">
        <v>13</v>
      </c>
      <c r="C17" s="89">
        <v>93</v>
      </c>
      <c r="D17" s="89">
        <v>657</v>
      </c>
      <c r="E17" s="89">
        <v>299</v>
      </c>
      <c r="F17" s="89">
        <v>147</v>
      </c>
      <c r="G17" s="147">
        <f t="shared" si="0"/>
        <v>1049</v>
      </c>
      <c r="H17" s="51">
        <f t="shared" si="1"/>
        <v>0.0886558627264061</v>
      </c>
      <c r="I17" s="51">
        <f t="shared" si="2"/>
        <v>0.6263107721639657</v>
      </c>
      <c r="J17" s="51">
        <f t="shared" si="3"/>
        <v>0.28503336510962823</v>
      </c>
      <c r="K17" s="51">
        <f t="shared" si="4"/>
        <v>0.14013346043851288</v>
      </c>
      <c r="L17" s="17">
        <f t="shared" si="5"/>
        <v>1</v>
      </c>
    </row>
    <row r="18" spans="1:12" s="54" customFormat="1" ht="12" outlineLevel="1">
      <c r="A18" s="164"/>
      <c r="B18" s="11" t="s">
        <v>14</v>
      </c>
      <c r="C18" s="87">
        <v>80</v>
      </c>
      <c r="D18" s="87">
        <v>604</v>
      </c>
      <c r="E18" s="87">
        <v>468</v>
      </c>
      <c r="F18" s="87">
        <v>288</v>
      </c>
      <c r="G18" s="148">
        <f t="shared" si="0"/>
        <v>1152</v>
      </c>
      <c r="H18" s="37">
        <f t="shared" si="1"/>
        <v>0.06944444444444445</v>
      </c>
      <c r="I18" s="37">
        <f t="shared" si="2"/>
        <v>0.5243055555555556</v>
      </c>
      <c r="J18" s="37">
        <f t="shared" si="3"/>
        <v>0.40625</v>
      </c>
      <c r="K18" s="37">
        <f t="shared" si="4"/>
        <v>0.25</v>
      </c>
      <c r="L18" s="17">
        <f t="shared" si="5"/>
        <v>1</v>
      </c>
    </row>
    <row r="19" spans="1:12" s="54" customFormat="1" ht="12" outlineLevel="1">
      <c r="A19" s="165"/>
      <c r="B19" s="12" t="s">
        <v>15</v>
      </c>
      <c r="C19" s="88">
        <v>173</v>
      </c>
      <c r="D19" s="88">
        <v>1261</v>
      </c>
      <c r="E19" s="88">
        <v>767</v>
      </c>
      <c r="F19" s="88">
        <v>435</v>
      </c>
      <c r="G19" s="149">
        <f t="shared" si="0"/>
        <v>2201</v>
      </c>
      <c r="H19" s="53">
        <f t="shared" si="1"/>
        <v>0.07860063607451158</v>
      </c>
      <c r="I19" s="53">
        <f t="shared" si="2"/>
        <v>0.5729213993639255</v>
      </c>
      <c r="J19" s="53">
        <f t="shared" si="3"/>
        <v>0.34847796456156294</v>
      </c>
      <c r="K19" s="53">
        <f t="shared" si="4"/>
        <v>0.1976374375283962</v>
      </c>
      <c r="L19" s="17">
        <f t="shared" si="5"/>
        <v>1</v>
      </c>
    </row>
    <row r="20" spans="1:12" s="54" customFormat="1" ht="12" outlineLevel="1">
      <c r="A20" s="163" t="s">
        <v>39</v>
      </c>
      <c r="B20" s="10" t="s">
        <v>13</v>
      </c>
      <c r="C20" s="89">
        <v>262</v>
      </c>
      <c r="D20" s="89">
        <v>1508</v>
      </c>
      <c r="E20" s="89">
        <v>742</v>
      </c>
      <c r="F20" s="89">
        <v>351</v>
      </c>
      <c r="G20" s="147">
        <f t="shared" si="0"/>
        <v>2512</v>
      </c>
      <c r="H20" s="51">
        <f t="shared" si="1"/>
        <v>0.10429936305732485</v>
      </c>
      <c r="I20" s="51">
        <f t="shared" si="2"/>
        <v>0.6003184713375797</v>
      </c>
      <c r="J20" s="51">
        <f t="shared" si="3"/>
        <v>0.29538216560509556</v>
      </c>
      <c r="K20" s="51">
        <f t="shared" si="4"/>
        <v>0.13972929936305734</v>
      </c>
      <c r="L20" s="17">
        <f t="shared" si="5"/>
        <v>1</v>
      </c>
    </row>
    <row r="21" spans="1:12" s="54" customFormat="1" ht="12" outlineLevel="1">
      <c r="A21" s="164"/>
      <c r="B21" s="11" t="s">
        <v>14</v>
      </c>
      <c r="C21" s="155">
        <v>259</v>
      </c>
      <c r="D21" s="155">
        <v>1564</v>
      </c>
      <c r="E21" s="155">
        <v>1036</v>
      </c>
      <c r="F21" s="155">
        <v>620</v>
      </c>
      <c r="G21" s="148">
        <f t="shared" si="0"/>
        <v>2859</v>
      </c>
      <c r="H21" s="37">
        <f t="shared" si="1"/>
        <v>0.09059111577474642</v>
      </c>
      <c r="I21" s="37">
        <f t="shared" si="2"/>
        <v>0.5470444211262679</v>
      </c>
      <c r="J21" s="37">
        <f t="shared" si="3"/>
        <v>0.3623644630989857</v>
      </c>
      <c r="K21" s="37">
        <f t="shared" si="4"/>
        <v>0.2168590416229451</v>
      </c>
      <c r="L21" s="17">
        <f t="shared" si="5"/>
        <v>1</v>
      </c>
    </row>
    <row r="22" spans="1:12" s="54" customFormat="1" ht="12" outlineLevel="1">
      <c r="A22" s="165"/>
      <c r="B22" s="12" t="s">
        <v>15</v>
      </c>
      <c r="C22" s="88">
        <v>521</v>
      </c>
      <c r="D22" s="88">
        <v>3072</v>
      </c>
      <c r="E22" s="88">
        <v>1778</v>
      </c>
      <c r="F22" s="88">
        <v>971</v>
      </c>
      <c r="G22" s="149">
        <f t="shared" si="0"/>
        <v>5371</v>
      </c>
      <c r="H22" s="53">
        <f t="shared" si="1"/>
        <v>0.09700242040588344</v>
      </c>
      <c r="I22" s="53">
        <f t="shared" si="2"/>
        <v>0.571960528765593</v>
      </c>
      <c r="J22" s="53">
        <f t="shared" si="3"/>
        <v>0.3310370508285235</v>
      </c>
      <c r="K22" s="53">
        <f t="shared" si="4"/>
        <v>0.18078570098678087</v>
      </c>
      <c r="L22" s="17">
        <f t="shared" si="5"/>
        <v>1</v>
      </c>
    </row>
    <row r="23" spans="1:12" ht="12">
      <c r="A23" s="166" t="s">
        <v>32</v>
      </c>
      <c r="B23" s="1" t="s">
        <v>13</v>
      </c>
      <c r="C23" s="30">
        <v>7033</v>
      </c>
      <c r="D23" s="30">
        <v>27474</v>
      </c>
      <c r="E23" s="30">
        <v>10000</v>
      </c>
      <c r="F23" s="30">
        <v>4485</v>
      </c>
      <c r="G23" s="99">
        <f t="shared" si="0"/>
        <v>44507</v>
      </c>
      <c r="H23" s="80">
        <f aca="true" t="shared" si="6" ref="H23:K25">C23/$G23</f>
        <v>0.15802008672793044</v>
      </c>
      <c r="I23" s="80">
        <f t="shared" si="6"/>
        <v>0.6172961556609072</v>
      </c>
      <c r="J23" s="80">
        <f t="shared" si="6"/>
        <v>0.2246837576111623</v>
      </c>
      <c r="K23" s="80">
        <f t="shared" si="6"/>
        <v>0.10077066528860629</v>
      </c>
      <c r="L23" s="17">
        <f>SUM(H23:J23)</f>
        <v>1</v>
      </c>
    </row>
    <row r="24" spans="1:12" ht="12">
      <c r="A24" s="167"/>
      <c r="B24" s="2" t="s">
        <v>14</v>
      </c>
      <c r="C24" s="35">
        <v>6667</v>
      </c>
      <c r="D24" s="35">
        <v>29110</v>
      </c>
      <c r="E24" s="35">
        <v>13911</v>
      </c>
      <c r="F24" s="35">
        <v>7483</v>
      </c>
      <c r="G24" s="100">
        <f t="shared" si="0"/>
        <v>49688</v>
      </c>
      <c r="H24" s="81">
        <f t="shared" si="6"/>
        <v>0.1341772661407181</v>
      </c>
      <c r="I24" s="81">
        <f t="shared" si="6"/>
        <v>0.5858557398164547</v>
      </c>
      <c r="J24" s="81">
        <f t="shared" si="6"/>
        <v>0.27996699404282727</v>
      </c>
      <c r="K24" s="81">
        <f t="shared" si="6"/>
        <v>0.15059974239252938</v>
      </c>
      <c r="L24" s="17">
        <f>SUM(H24:J24)</f>
        <v>1</v>
      </c>
    </row>
    <row r="25" spans="1:12" ht="12">
      <c r="A25" s="168"/>
      <c r="B25" s="3" t="s">
        <v>15</v>
      </c>
      <c r="C25" s="39">
        <v>13700</v>
      </c>
      <c r="D25" s="39">
        <v>56584</v>
      </c>
      <c r="E25" s="39">
        <v>23911</v>
      </c>
      <c r="F25" s="39">
        <v>11968</v>
      </c>
      <c r="G25" s="101">
        <f t="shared" si="0"/>
        <v>94195</v>
      </c>
      <c r="H25" s="82">
        <f t="shared" si="6"/>
        <v>0.14544296406390997</v>
      </c>
      <c r="I25" s="82">
        <f t="shared" si="6"/>
        <v>0.6007112904081958</v>
      </c>
      <c r="J25" s="82">
        <f t="shared" si="6"/>
        <v>0.25384574552789424</v>
      </c>
      <c r="K25" s="82">
        <f t="shared" si="6"/>
        <v>0.127055576198312</v>
      </c>
      <c r="L25" s="17">
        <f>SUM(H25:J25)</f>
        <v>1</v>
      </c>
    </row>
    <row r="26" spans="1:12" s="54" customFormat="1" ht="12" outlineLevel="1">
      <c r="A26" s="163" t="s">
        <v>52</v>
      </c>
      <c r="B26" s="10" t="s">
        <v>13</v>
      </c>
      <c r="C26" s="152">
        <v>1014</v>
      </c>
      <c r="D26" s="152">
        <v>3894</v>
      </c>
      <c r="E26" s="152">
        <v>1634</v>
      </c>
      <c r="F26" s="152">
        <v>578</v>
      </c>
      <c r="G26" s="99">
        <f t="shared" si="0"/>
        <v>6542</v>
      </c>
      <c r="H26" s="51">
        <f aca="true" t="shared" si="7" ref="H26:H34">C26/$G26</f>
        <v>0.15499847141546927</v>
      </c>
      <c r="I26" s="51">
        <f aca="true" t="shared" si="8" ref="I26:I34">D26/$G26</f>
        <v>0.5952308162641394</v>
      </c>
      <c r="J26" s="51">
        <f aca="true" t="shared" si="9" ref="J26:J34">E26/$G26</f>
        <v>0.24977071232039133</v>
      </c>
      <c r="K26" s="51">
        <f aca="true" t="shared" si="10" ref="K26:K34">F26/$G26</f>
        <v>0.08835218587587894</v>
      </c>
      <c r="L26" s="17">
        <f aca="true" t="shared" si="11" ref="L26:L34">SUM(H26:J26)</f>
        <v>1</v>
      </c>
    </row>
    <row r="27" spans="1:12" s="54" customFormat="1" ht="12" outlineLevel="1">
      <c r="A27" s="164"/>
      <c r="B27" s="11" t="s">
        <v>14</v>
      </c>
      <c r="C27" s="153">
        <v>890</v>
      </c>
      <c r="D27" s="153">
        <v>4293</v>
      </c>
      <c r="E27" s="153">
        <v>2004</v>
      </c>
      <c r="F27" s="153">
        <v>956</v>
      </c>
      <c r="G27" s="100">
        <f t="shared" si="0"/>
        <v>7187</v>
      </c>
      <c r="H27" s="37">
        <f t="shared" si="7"/>
        <v>0.12383470154445526</v>
      </c>
      <c r="I27" s="37">
        <f t="shared" si="8"/>
        <v>0.597328509809378</v>
      </c>
      <c r="J27" s="37">
        <f t="shared" si="9"/>
        <v>0.2788367886461667</v>
      </c>
      <c r="K27" s="37">
        <f t="shared" si="10"/>
        <v>0.13301794907471823</v>
      </c>
      <c r="L27" s="17">
        <f t="shared" si="11"/>
        <v>1</v>
      </c>
    </row>
    <row r="28" spans="1:12" s="54" customFormat="1" ht="12" outlineLevel="1">
      <c r="A28" s="165"/>
      <c r="B28" s="12" t="s">
        <v>15</v>
      </c>
      <c r="C28" s="154">
        <v>1904</v>
      </c>
      <c r="D28" s="154">
        <v>8187</v>
      </c>
      <c r="E28" s="154">
        <v>3638</v>
      </c>
      <c r="F28" s="154">
        <v>1534</v>
      </c>
      <c r="G28" s="101">
        <f t="shared" si="0"/>
        <v>13729</v>
      </c>
      <c r="H28" s="53">
        <f t="shared" si="7"/>
        <v>0.13868453638283926</v>
      </c>
      <c r="I28" s="53">
        <f t="shared" si="8"/>
        <v>0.5963289387428072</v>
      </c>
      <c r="J28" s="53">
        <f t="shared" si="9"/>
        <v>0.26498652487435354</v>
      </c>
      <c r="K28" s="53">
        <f t="shared" si="10"/>
        <v>0.11173428508995557</v>
      </c>
      <c r="L28" s="17">
        <f t="shared" si="11"/>
        <v>1</v>
      </c>
    </row>
    <row r="29" spans="1:12" s="54" customFormat="1" ht="12" outlineLevel="1">
      <c r="A29" s="163" t="s">
        <v>53</v>
      </c>
      <c r="B29" s="10" t="s">
        <v>13</v>
      </c>
      <c r="C29" s="152">
        <v>66</v>
      </c>
      <c r="D29" s="152">
        <v>327</v>
      </c>
      <c r="E29" s="152">
        <v>185</v>
      </c>
      <c r="F29" s="152">
        <v>98</v>
      </c>
      <c r="G29" s="99">
        <f t="shared" si="0"/>
        <v>578</v>
      </c>
      <c r="H29" s="51">
        <f t="shared" si="7"/>
        <v>0.11418685121107267</v>
      </c>
      <c r="I29" s="51">
        <f t="shared" si="8"/>
        <v>0.5657439446366782</v>
      </c>
      <c r="J29" s="51">
        <f t="shared" si="9"/>
        <v>0.32006920415224915</v>
      </c>
      <c r="K29" s="51">
        <f t="shared" si="10"/>
        <v>0.1695501730103806</v>
      </c>
      <c r="L29" s="17">
        <f t="shared" si="11"/>
        <v>1</v>
      </c>
    </row>
    <row r="30" spans="1:12" s="54" customFormat="1" ht="12" outlineLevel="1">
      <c r="A30" s="164"/>
      <c r="B30" s="11" t="s">
        <v>14</v>
      </c>
      <c r="C30" s="153">
        <v>49</v>
      </c>
      <c r="D30" s="153">
        <v>374</v>
      </c>
      <c r="E30" s="153">
        <v>285</v>
      </c>
      <c r="F30" s="153">
        <v>187</v>
      </c>
      <c r="G30" s="100">
        <f t="shared" si="0"/>
        <v>708</v>
      </c>
      <c r="H30" s="37">
        <f t="shared" si="7"/>
        <v>0.0692090395480226</v>
      </c>
      <c r="I30" s="37">
        <f t="shared" si="8"/>
        <v>0.5282485875706214</v>
      </c>
      <c r="J30" s="37">
        <f t="shared" si="9"/>
        <v>0.4025423728813559</v>
      </c>
      <c r="K30" s="37">
        <f t="shared" si="10"/>
        <v>0.2641242937853107</v>
      </c>
      <c r="L30" s="17">
        <f t="shared" si="11"/>
        <v>1</v>
      </c>
    </row>
    <row r="31" spans="1:12" s="54" customFormat="1" ht="12" outlineLevel="1">
      <c r="A31" s="165"/>
      <c r="B31" s="12" t="s">
        <v>15</v>
      </c>
      <c r="C31" s="154">
        <v>115</v>
      </c>
      <c r="D31" s="154">
        <v>701</v>
      </c>
      <c r="E31" s="154">
        <v>470</v>
      </c>
      <c r="F31" s="154">
        <v>285</v>
      </c>
      <c r="G31" s="101">
        <f t="shared" si="0"/>
        <v>1286</v>
      </c>
      <c r="H31" s="53">
        <f t="shared" si="7"/>
        <v>0.08942457231726283</v>
      </c>
      <c r="I31" s="53">
        <f t="shared" si="8"/>
        <v>0.5451010886469674</v>
      </c>
      <c r="J31" s="53">
        <f t="shared" si="9"/>
        <v>0.3654743390357698</v>
      </c>
      <c r="K31" s="53">
        <f t="shared" si="10"/>
        <v>0.22161741835147744</v>
      </c>
      <c r="L31" s="17">
        <f t="shared" si="11"/>
        <v>1</v>
      </c>
    </row>
    <row r="32" spans="1:12" s="54" customFormat="1" ht="12" outlineLevel="1">
      <c r="A32" s="163" t="s">
        <v>54</v>
      </c>
      <c r="B32" s="10" t="s">
        <v>13</v>
      </c>
      <c r="C32" s="152">
        <v>93</v>
      </c>
      <c r="D32" s="152">
        <v>384</v>
      </c>
      <c r="E32" s="152">
        <v>204</v>
      </c>
      <c r="F32" s="152">
        <v>88</v>
      </c>
      <c r="G32" s="99">
        <f t="shared" si="0"/>
        <v>681</v>
      </c>
      <c r="H32" s="51">
        <f t="shared" si="7"/>
        <v>0.13656387665198239</v>
      </c>
      <c r="I32" s="51">
        <f t="shared" si="8"/>
        <v>0.5638766519823789</v>
      </c>
      <c r="J32" s="51">
        <f t="shared" si="9"/>
        <v>0.29955947136563876</v>
      </c>
      <c r="K32" s="51">
        <f t="shared" si="10"/>
        <v>0.12922173274596183</v>
      </c>
      <c r="L32" s="17">
        <f t="shared" si="11"/>
        <v>1</v>
      </c>
    </row>
    <row r="33" spans="1:12" s="54" customFormat="1" ht="12" outlineLevel="1">
      <c r="A33" s="164"/>
      <c r="B33" s="11" t="s">
        <v>14</v>
      </c>
      <c r="C33" s="153">
        <v>83</v>
      </c>
      <c r="D33" s="153">
        <v>426</v>
      </c>
      <c r="E33" s="153">
        <v>283</v>
      </c>
      <c r="F33" s="153">
        <v>169</v>
      </c>
      <c r="G33" s="100">
        <f t="shared" si="0"/>
        <v>792</v>
      </c>
      <c r="H33" s="37">
        <f t="shared" si="7"/>
        <v>0.10479797979797979</v>
      </c>
      <c r="I33" s="37">
        <f t="shared" si="8"/>
        <v>0.5378787878787878</v>
      </c>
      <c r="J33" s="37">
        <f t="shared" si="9"/>
        <v>0.3573232323232323</v>
      </c>
      <c r="K33" s="37">
        <f t="shared" si="10"/>
        <v>0.21338383838383837</v>
      </c>
      <c r="L33" s="17">
        <f t="shared" si="11"/>
        <v>1</v>
      </c>
    </row>
    <row r="34" spans="1:12" s="54" customFormat="1" ht="12" outlineLevel="1">
      <c r="A34" s="165"/>
      <c r="B34" s="12" t="s">
        <v>15</v>
      </c>
      <c r="C34" s="154">
        <v>176</v>
      </c>
      <c r="D34" s="154">
        <v>810</v>
      </c>
      <c r="E34" s="154">
        <v>487</v>
      </c>
      <c r="F34" s="154">
        <v>257</v>
      </c>
      <c r="G34" s="101">
        <f t="shared" si="0"/>
        <v>1473</v>
      </c>
      <c r="H34" s="53">
        <f t="shared" si="7"/>
        <v>0.11948404616429056</v>
      </c>
      <c r="I34" s="53">
        <f t="shared" si="8"/>
        <v>0.5498981670061099</v>
      </c>
      <c r="J34" s="53">
        <f t="shared" si="9"/>
        <v>0.33061778682959947</v>
      </c>
      <c r="K34" s="53">
        <f t="shared" si="10"/>
        <v>0.17447386286490157</v>
      </c>
      <c r="L34" s="17">
        <f t="shared" si="11"/>
        <v>1</v>
      </c>
    </row>
    <row r="35" spans="1:12" s="52" customFormat="1" ht="13.5" customHeight="1">
      <c r="A35" s="169" t="s">
        <v>35</v>
      </c>
      <c r="B35" s="1" t="s">
        <v>13</v>
      </c>
      <c r="C35" s="30">
        <v>1173</v>
      </c>
      <c r="D35" s="30">
        <v>4605</v>
      </c>
      <c r="E35" s="30">
        <v>2023</v>
      </c>
      <c r="F35" s="30">
        <v>764</v>
      </c>
      <c r="G35" s="150">
        <f aca="true" t="shared" si="12" ref="G35:G40">SUM(C35:E35)</f>
        <v>7801</v>
      </c>
      <c r="H35" s="80">
        <f aca="true" t="shared" si="13" ref="H35:K40">C35/$G35</f>
        <v>0.15036533777720806</v>
      </c>
      <c r="I35" s="80">
        <f t="shared" si="13"/>
        <v>0.5903089347519549</v>
      </c>
      <c r="J35" s="80">
        <f t="shared" si="13"/>
        <v>0.2593257274708371</v>
      </c>
      <c r="K35" s="80">
        <f t="shared" si="13"/>
        <v>0.09793616203050891</v>
      </c>
      <c r="L35" s="17">
        <f aca="true" t="shared" si="14" ref="L35:L40">SUM(H35:J35)</f>
        <v>1</v>
      </c>
    </row>
    <row r="36" spans="1:12" s="52" customFormat="1" ht="14.25" customHeight="1">
      <c r="A36" s="170"/>
      <c r="B36" s="2" t="s">
        <v>14</v>
      </c>
      <c r="C36" s="35">
        <v>1022</v>
      </c>
      <c r="D36" s="35">
        <v>5093</v>
      </c>
      <c r="E36" s="35">
        <v>2572</v>
      </c>
      <c r="F36" s="35">
        <v>1312</v>
      </c>
      <c r="G36" s="100">
        <f t="shared" si="12"/>
        <v>8687</v>
      </c>
      <c r="H36" s="81">
        <f t="shared" si="13"/>
        <v>0.11764705882352941</v>
      </c>
      <c r="I36" s="81">
        <f t="shared" si="13"/>
        <v>0.5862783469552204</v>
      </c>
      <c r="J36" s="81">
        <f t="shared" si="13"/>
        <v>0.29607459422125015</v>
      </c>
      <c r="K36" s="81">
        <f t="shared" si="13"/>
        <v>0.15103027512374814</v>
      </c>
      <c r="L36" s="17">
        <f t="shared" si="14"/>
        <v>1</v>
      </c>
    </row>
    <row r="37" spans="1:12" s="52" customFormat="1" ht="13.5" customHeight="1">
      <c r="A37" s="170"/>
      <c r="B37" s="3" t="s">
        <v>15</v>
      </c>
      <c r="C37" s="39">
        <v>2195</v>
      </c>
      <c r="D37" s="39">
        <v>9698</v>
      </c>
      <c r="E37" s="39">
        <v>4595</v>
      </c>
      <c r="F37" s="39">
        <v>2076</v>
      </c>
      <c r="G37" s="151">
        <f t="shared" si="12"/>
        <v>16488</v>
      </c>
      <c r="H37" s="82">
        <f t="shared" si="13"/>
        <v>0.1331271227559437</v>
      </c>
      <c r="I37" s="82">
        <f t="shared" si="13"/>
        <v>0.5881853469189714</v>
      </c>
      <c r="J37" s="82">
        <f t="shared" si="13"/>
        <v>0.2786875303250849</v>
      </c>
      <c r="K37" s="82">
        <f t="shared" si="13"/>
        <v>0.12590975254730713</v>
      </c>
      <c r="L37" s="17">
        <f t="shared" si="14"/>
        <v>1</v>
      </c>
    </row>
    <row r="38" spans="1:12" s="52" customFormat="1" ht="13.5" customHeight="1">
      <c r="A38" s="166" t="s">
        <v>36</v>
      </c>
      <c r="B38" s="1" t="s">
        <v>13</v>
      </c>
      <c r="C38" s="156">
        <v>358</v>
      </c>
      <c r="D38" s="156">
        <v>1566</v>
      </c>
      <c r="E38" s="156">
        <v>630</v>
      </c>
      <c r="F38" s="156">
        <v>278</v>
      </c>
      <c r="G38" s="150">
        <f t="shared" si="12"/>
        <v>2554</v>
      </c>
      <c r="H38" s="80">
        <f t="shared" si="13"/>
        <v>0.14017227877838684</v>
      </c>
      <c r="I38" s="80">
        <f t="shared" si="13"/>
        <v>0.6131558339859045</v>
      </c>
      <c r="J38" s="80">
        <f t="shared" si="13"/>
        <v>0.24667188723570868</v>
      </c>
      <c r="K38" s="80">
        <f t="shared" si="13"/>
        <v>0.10884886452623337</v>
      </c>
      <c r="L38" s="17">
        <f t="shared" si="14"/>
        <v>0.9999999999999999</v>
      </c>
    </row>
    <row r="39" spans="1:12" s="52" customFormat="1" ht="13.5" customHeight="1">
      <c r="A39" s="167"/>
      <c r="B39" s="2" t="s">
        <v>14</v>
      </c>
      <c r="C39" s="157">
        <v>294</v>
      </c>
      <c r="D39" s="157">
        <v>1587</v>
      </c>
      <c r="E39" s="157">
        <v>990</v>
      </c>
      <c r="F39" s="157">
        <v>622</v>
      </c>
      <c r="G39" s="100">
        <f t="shared" si="12"/>
        <v>2871</v>
      </c>
      <c r="H39" s="81">
        <f t="shared" si="13"/>
        <v>0.10240334378265413</v>
      </c>
      <c r="I39" s="81">
        <f t="shared" si="13"/>
        <v>0.5527690700104493</v>
      </c>
      <c r="J39" s="81">
        <f t="shared" si="13"/>
        <v>0.3448275862068966</v>
      </c>
      <c r="K39" s="81">
        <f t="shared" si="13"/>
        <v>0.21664925113200975</v>
      </c>
      <c r="L39" s="17">
        <f t="shared" si="14"/>
        <v>1</v>
      </c>
    </row>
    <row r="40" spans="1:12" s="52" customFormat="1" ht="13.5" customHeight="1">
      <c r="A40" s="168"/>
      <c r="B40" s="3" t="s">
        <v>15</v>
      </c>
      <c r="C40" s="158">
        <v>652</v>
      </c>
      <c r="D40" s="158">
        <v>3153</v>
      </c>
      <c r="E40" s="158">
        <v>1620</v>
      </c>
      <c r="F40" s="158">
        <v>900</v>
      </c>
      <c r="G40" s="151">
        <f t="shared" si="12"/>
        <v>5425</v>
      </c>
      <c r="H40" s="82">
        <f t="shared" si="13"/>
        <v>0.12018433179723502</v>
      </c>
      <c r="I40" s="82">
        <f t="shared" si="13"/>
        <v>0.5811981566820277</v>
      </c>
      <c r="J40" s="82">
        <f t="shared" si="13"/>
        <v>0.29861751152073734</v>
      </c>
      <c r="K40" s="82">
        <f t="shared" si="13"/>
        <v>0.16589861751152074</v>
      </c>
      <c r="L40" s="17">
        <f t="shared" si="14"/>
        <v>1</v>
      </c>
    </row>
    <row r="41" spans="1:12" s="54" customFormat="1" ht="13.5" customHeight="1" outlineLevel="1">
      <c r="A41" s="163" t="s">
        <v>55</v>
      </c>
      <c r="B41" s="10" t="s">
        <v>13</v>
      </c>
      <c r="C41" s="84">
        <v>368</v>
      </c>
      <c r="D41" s="84">
        <v>1683</v>
      </c>
      <c r="E41" s="84">
        <v>692</v>
      </c>
      <c r="F41" s="84">
        <v>317</v>
      </c>
      <c r="G41" s="147">
        <f aca="true" t="shared" si="15" ref="G41:G46">SUM(C41:E41)</f>
        <v>2743</v>
      </c>
      <c r="H41" s="51">
        <f aca="true" t="shared" si="16" ref="H41:K46">C41/$G41</f>
        <v>0.13415967918337587</v>
      </c>
      <c r="I41" s="51">
        <f t="shared" si="16"/>
        <v>0.6135617936565804</v>
      </c>
      <c r="J41" s="51">
        <f t="shared" si="16"/>
        <v>0.25227852716004373</v>
      </c>
      <c r="K41" s="51">
        <f t="shared" si="16"/>
        <v>0.11556689755741889</v>
      </c>
      <c r="L41" s="17">
        <f aca="true" t="shared" si="17" ref="L41:L46">SUM(H41:J41)</f>
        <v>1</v>
      </c>
    </row>
    <row r="42" spans="1:12" s="54" customFormat="1" ht="12" outlineLevel="1">
      <c r="A42" s="164"/>
      <c r="B42" s="11" t="s">
        <v>14</v>
      </c>
      <c r="C42" s="85">
        <v>355</v>
      </c>
      <c r="D42" s="85">
        <v>1608</v>
      </c>
      <c r="E42" s="85">
        <v>1009</v>
      </c>
      <c r="F42" s="85">
        <v>596</v>
      </c>
      <c r="G42" s="148">
        <f t="shared" si="15"/>
        <v>2972</v>
      </c>
      <c r="H42" s="37">
        <f t="shared" si="16"/>
        <v>0.11944818304172275</v>
      </c>
      <c r="I42" s="37">
        <f t="shared" si="16"/>
        <v>0.5410497981157469</v>
      </c>
      <c r="J42" s="37">
        <f t="shared" si="16"/>
        <v>0.3395020188425303</v>
      </c>
      <c r="K42" s="37">
        <f t="shared" si="16"/>
        <v>0.20053835800807537</v>
      </c>
      <c r="L42" s="17">
        <f t="shared" si="17"/>
        <v>1</v>
      </c>
    </row>
    <row r="43" spans="1:12" s="54" customFormat="1" ht="12" outlineLevel="1">
      <c r="A43" s="165"/>
      <c r="B43" s="12" t="s">
        <v>15</v>
      </c>
      <c r="C43" s="86">
        <v>723</v>
      </c>
      <c r="D43" s="86">
        <v>3291</v>
      </c>
      <c r="E43" s="86">
        <v>1701</v>
      </c>
      <c r="F43" s="86">
        <v>913</v>
      </c>
      <c r="G43" s="149">
        <f t="shared" si="15"/>
        <v>5715</v>
      </c>
      <c r="H43" s="53">
        <f t="shared" si="16"/>
        <v>0.12650918635170605</v>
      </c>
      <c r="I43" s="53">
        <f t="shared" si="16"/>
        <v>0.5758530183727034</v>
      </c>
      <c r="J43" s="53">
        <f t="shared" si="16"/>
        <v>0.29763779527559053</v>
      </c>
      <c r="K43" s="53">
        <f t="shared" si="16"/>
        <v>0.15975503062117236</v>
      </c>
      <c r="L43" s="17">
        <f t="shared" si="17"/>
        <v>1</v>
      </c>
    </row>
    <row r="44" spans="1:12" s="54" customFormat="1" ht="13.5" customHeight="1" outlineLevel="1">
      <c r="A44" s="163" t="s">
        <v>56</v>
      </c>
      <c r="B44" s="10" t="s">
        <v>13</v>
      </c>
      <c r="C44" s="84">
        <v>83</v>
      </c>
      <c r="D44" s="84">
        <v>533</v>
      </c>
      <c r="E44" s="84">
        <v>229</v>
      </c>
      <c r="F44" s="84">
        <v>115</v>
      </c>
      <c r="G44" s="147">
        <f t="shared" si="15"/>
        <v>845</v>
      </c>
      <c r="H44" s="51">
        <f t="shared" si="16"/>
        <v>0.09822485207100591</v>
      </c>
      <c r="I44" s="51">
        <f t="shared" si="16"/>
        <v>0.6307692307692307</v>
      </c>
      <c r="J44" s="51">
        <f t="shared" si="16"/>
        <v>0.2710059171597633</v>
      </c>
      <c r="K44" s="51">
        <f t="shared" si="16"/>
        <v>0.13609467455621302</v>
      </c>
      <c r="L44" s="17">
        <f t="shared" si="17"/>
        <v>1</v>
      </c>
    </row>
    <row r="45" spans="1:12" s="54" customFormat="1" ht="12" outlineLevel="1">
      <c r="A45" s="164"/>
      <c r="B45" s="11" t="s">
        <v>14</v>
      </c>
      <c r="C45" s="85">
        <v>82</v>
      </c>
      <c r="D45" s="85">
        <v>514</v>
      </c>
      <c r="E45" s="85">
        <v>346</v>
      </c>
      <c r="F45" s="85">
        <v>220</v>
      </c>
      <c r="G45" s="148">
        <f t="shared" si="15"/>
        <v>942</v>
      </c>
      <c r="H45" s="37">
        <f t="shared" si="16"/>
        <v>0.0870488322717622</v>
      </c>
      <c r="I45" s="37">
        <f t="shared" si="16"/>
        <v>0.5456475583864119</v>
      </c>
      <c r="J45" s="37">
        <f t="shared" si="16"/>
        <v>0.3673036093418259</v>
      </c>
      <c r="K45" s="37">
        <f t="shared" si="16"/>
        <v>0.23354564755838642</v>
      </c>
      <c r="L45" s="17">
        <f t="shared" si="17"/>
        <v>1</v>
      </c>
    </row>
    <row r="46" spans="1:12" s="54" customFormat="1" ht="12" outlineLevel="1">
      <c r="A46" s="165"/>
      <c r="B46" s="12" t="s">
        <v>15</v>
      </c>
      <c r="C46" s="86">
        <v>165</v>
      </c>
      <c r="D46" s="86">
        <v>1047</v>
      </c>
      <c r="E46" s="86">
        <v>575</v>
      </c>
      <c r="F46" s="86">
        <v>335</v>
      </c>
      <c r="G46" s="149">
        <f t="shared" si="15"/>
        <v>1787</v>
      </c>
      <c r="H46" s="53">
        <f t="shared" si="16"/>
        <v>0.0923335198656967</v>
      </c>
      <c r="I46" s="53">
        <f t="shared" si="16"/>
        <v>0.5858981533296027</v>
      </c>
      <c r="J46" s="53">
        <f t="shared" si="16"/>
        <v>0.32176832680470063</v>
      </c>
      <c r="K46" s="53">
        <f t="shared" si="16"/>
        <v>0.18746502518186905</v>
      </c>
      <c r="L46" s="17">
        <f t="shared" si="17"/>
        <v>1</v>
      </c>
    </row>
    <row r="47" spans="1:12" ht="12">
      <c r="A47" s="166" t="s">
        <v>37</v>
      </c>
      <c r="B47" s="1" t="s">
        <v>13</v>
      </c>
      <c r="C47" s="30">
        <v>451</v>
      </c>
      <c r="D47" s="30">
        <v>2216</v>
      </c>
      <c r="E47" s="30">
        <v>921</v>
      </c>
      <c r="F47" s="30">
        <v>432</v>
      </c>
      <c r="G47" s="150">
        <f>SUM(C47:E47)</f>
        <v>3588</v>
      </c>
      <c r="H47" s="80">
        <f aca="true" t="shared" si="18" ref="H47:K49">C47/$G47</f>
        <v>0.12569676700111482</v>
      </c>
      <c r="I47" s="80">
        <f t="shared" si="18"/>
        <v>0.6176142697881828</v>
      </c>
      <c r="J47" s="80">
        <f t="shared" si="18"/>
        <v>0.25668896321070234</v>
      </c>
      <c r="K47" s="80">
        <f t="shared" si="18"/>
        <v>0.12040133779264214</v>
      </c>
      <c r="L47" s="17">
        <f>SUM(H47:J47)</f>
        <v>1</v>
      </c>
    </row>
    <row r="48" spans="1:12" ht="12">
      <c r="A48" s="167"/>
      <c r="B48" s="2" t="s">
        <v>14</v>
      </c>
      <c r="C48" s="35">
        <v>437</v>
      </c>
      <c r="D48" s="35">
        <v>2122</v>
      </c>
      <c r="E48" s="35">
        <v>1355</v>
      </c>
      <c r="F48" s="35">
        <v>816</v>
      </c>
      <c r="G48" s="100">
        <f>SUM(C48:E48)</f>
        <v>3914</v>
      </c>
      <c r="H48" s="81">
        <f t="shared" si="18"/>
        <v>0.11165048543689321</v>
      </c>
      <c r="I48" s="81">
        <f t="shared" si="18"/>
        <v>0.542156361778232</v>
      </c>
      <c r="J48" s="81">
        <f t="shared" si="18"/>
        <v>0.34619315278487484</v>
      </c>
      <c r="K48" s="81">
        <f t="shared" si="18"/>
        <v>0.20848237097598366</v>
      </c>
      <c r="L48" s="17">
        <f>SUM(H48:J48)</f>
        <v>1</v>
      </c>
    </row>
    <row r="49" spans="1:12" ht="12">
      <c r="A49" s="168"/>
      <c r="B49" s="3" t="s">
        <v>15</v>
      </c>
      <c r="C49" s="39">
        <v>888</v>
      </c>
      <c r="D49" s="39">
        <v>4338</v>
      </c>
      <c r="E49" s="39">
        <v>2276</v>
      </c>
      <c r="F49" s="39">
        <v>1248</v>
      </c>
      <c r="G49" s="151">
        <f>SUM(C49:E49)</f>
        <v>7502</v>
      </c>
      <c r="H49" s="82">
        <f t="shared" si="18"/>
        <v>0.11836843508397761</v>
      </c>
      <c r="I49" s="82">
        <f t="shared" si="18"/>
        <v>0.5782458011197014</v>
      </c>
      <c r="J49" s="82">
        <f t="shared" si="18"/>
        <v>0.303385763796321</v>
      </c>
      <c r="K49" s="82">
        <f t="shared" si="18"/>
        <v>0.16635563849640095</v>
      </c>
      <c r="L49" s="17">
        <f>SUM(H49:J49)</f>
        <v>1</v>
      </c>
    </row>
    <row r="50" spans="1:12" s="54" customFormat="1" ht="13.5" customHeight="1" outlineLevel="1">
      <c r="A50" s="163" t="s">
        <v>58</v>
      </c>
      <c r="B50" s="10" t="s">
        <v>13</v>
      </c>
      <c r="C50" s="89">
        <v>227</v>
      </c>
      <c r="D50" s="89">
        <v>1009</v>
      </c>
      <c r="E50" s="89">
        <v>470</v>
      </c>
      <c r="F50" s="89">
        <v>222</v>
      </c>
      <c r="G50" s="147">
        <f aca="true" t="shared" si="19" ref="G50:G64">SUM(C50:E50)</f>
        <v>1706</v>
      </c>
      <c r="H50" s="51">
        <f aca="true" t="shared" si="20" ref="H50:H61">C50/$G50</f>
        <v>0.13305978898007034</v>
      </c>
      <c r="I50" s="51">
        <f aca="true" t="shared" si="21" ref="I50:I61">D50/$G50</f>
        <v>0.5914419695193435</v>
      </c>
      <c r="J50" s="51">
        <f aca="true" t="shared" si="22" ref="J50:J61">E50/$G50</f>
        <v>0.27549824150058616</v>
      </c>
      <c r="K50" s="51">
        <f aca="true" t="shared" si="23" ref="K50:K61">F50/$G50</f>
        <v>0.13012895662368112</v>
      </c>
      <c r="L50" s="17">
        <f aca="true" t="shared" si="24" ref="L50:L61">SUM(H50:J50)</f>
        <v>1</v>
      </c>
    </row>
    <row r="51" spans="1:12" s="54" customFormat="1" ht="12" outlineLevel="1">
      <c r="A51" s="164"/>
      <c r="B51" s="11" t="s">
        <v>14</v>
      </c>
      <c r="C51" s="87">
        <v>204</v>
      </c>
      <c r="D51" s="87">
        <v>1073</v>
      </c>
      <c r="E51" s="87">
        <v>681</v>
      </c>
      <c r="F51" s="87">
        <v>414</v>
      </c>
      <c r="G51" s="148">
        <f t="shared" si="19"/>
        <v>1958</v>
      </c>
      <c r="H51" s="37">
        <f t="shared" si="20"/>
        <v>0.1041879468845761</v>
      </c>
      <c r="I51" s="37">
        <f t="shared" si="21"/>
        <v>0.5480081716036772</v>
      </c>
      <c r="J51" s="37">
        <f t="shared" si="22"/>
        <v>0.3478038815117467</v>
      </c>
      <c r="K51" s="37">
        <f t="shared" si="23"/>
        <v>0.21144024514811033</v>
      </c>
      <c r="L51" s="17">
        <f t="shared" si="24"/>
        <v>1</v>
      </c>
    </row>
    <row r="52" spans="1:12" s="54" customFormat="1" ht="12" outlineLevel="1">
      <c r="A52" s="165"/>
      <c r="B52" s="12" t="s">
        <v>15</v>
      </c>
      <c r="C52" s="88">
        <v>431</v>
      </c>
      <c r="D52" s="88">
        <v>2082</v>
      </c>
      <c r="E52" s="88">
        <v>1151</v>
      </c>
      <c r="F52" s="88">
        <v>636</v>
      </c>
      <c r="G52" s="149">
        <f t="shared" si="19"/>
        <v>3664</v>
      </c>
      <c r="H52" s="53">
        <f t="shared" si="20"/>
        <v>0.11763100436681223</v>
      </c>
      <c r="I52" s="53">
        <f t="shared" si="21"/>
        <v>0.5682314410480349</v>
      </c>
      <c r="J52" s="53">
        <f t="shared" si="22"/>
        <v>0.31413755458515286</v>
      </c>
      <c r="K52" s="53">
        <f t="shared" si="23"/>
        <v>0.17358078602620086</v>
      </c>
      <c r="L52" s="17">
        <f t="shared" si="24"/>
        <v>1</v>
      </c>
    </row>
    <row r="53" spans="1:12" s="54" customFormat="1" ht="13.5" customHeight="1" outlineLevel="1">
      <c r="A53" s="163" t="s">
        <v>59</v>
      </c>
      <c r="B53" s="10" t="s">
        <v>13</v>
      </c>
      <c r="C53" s="89">
        <v>136</v>
      </c>
      <c r="D53" s="89">
        <v>701</v>
      </c>
      <c r="E53" s="89">
        <v>315</v>
      </c>
      <c r="F53" s="89">
        <v>138</v>
      </c>
      <c r="G53" s="147">
        <f t="shared" si="19"/>
        <v>1152</v>
      </c>
      <c r="H53" s="51">
        <f t="shared" si="20"/>
        <v>0.11805555555555555</v>
      </c>
      <c r="I53" s="51">
        <f t="shared" si="21"/>
        <v>0.6085069444444444</v>
      </c>
      <c r="J53" s="51">
        <f t="shared" si="22"/>
        <v>0.2734375</v>
      </c>
      <c r="K53" s="51">
        <f t="shared" si="23"/>
        <v>0.11979166666666667</v>
      </c>
      <c r="L53" s="17">
        <f t="shared" si="24"/>
        <v>1</v>
      </c>
    </row>
    <row r="54" spans="1:12" s="54" customFormat="1" ht="12" outlineLevel="1">
      <c r="A54" s="164"/>
      <c r="B54" s="11" t="s">
        <v>14</v>
      </c>
      <c r="C54" s="87">
        <v>119</v>
      </c>
      <c r="D54" s="87">
        <v>714</v>
      </c>
      <c r="E54" s="87">
        <v>466</v>
      </c>
      <c r="F54" s="87">
        <v>293</v>
      </c>
      <c r="G54" s="148">
        <f t="shared" si="19"/>
        <v>1299</v>
      </c>
      <c r="H54" s="37">
        <f t="shared" si="20"/>
        <v>0.09160892994611239</v>
      </c>
      <c r="I54" s="37">
        <f t="shared" si="21"/>
        <v>0.5496535796766744</v>
      </c>
      <c r="J54" s="37">
        <f t="shared" si="22"/>
        <v>0.35873749037721325</v>
      </c>
      <c r="K54" s="37">
        <f t="shared" si="23"/>
        <v>0.22555812163202463</v>
      </c>
      <c r="L54" s="17">
        <f t="shared" si="24"/>
        <v>1</v>
      </c>
    </row>
    <row r="55" spans="1:12" s="54" customFormat="1" ht="12" outlineLevel="1">
      <c r="A55" s="165"/>
      <c r="B55" s="12" t="s">
        <v>15</v>
      </c>
      <c r="C55" s="88">
        <v>255</v>
      </c>
      <c r="D55" s="88">
        <v>1415</v>
      </c>
      <c r="E55" s="88">
        <v>781</v>
      </c>
      <c r="F55" s="88">
        <v>431</v>
      </c>
      <c r="G55" s="149">
        <f t="shared" si="19"/>
        <v>2451</v>
      </c>
      <c r="H55" s="53">
        <f t="shared" si="20"/>
        <v>0.10403916768665851</v>
      </c>
      <c r="I55" s="53">
        <f t="shared" si="21"/>
        <v>0.5773153814769482</v>
      </c>
      <c r="J55" s="53">
        <f t="shared" si="22"/>
        <v>0.3186454508363933</v>
      </c>
      <c r="K55" s="53">
        <f t="shared" si="23"/>
        <v>0.17584659322725418</v>
      </c>
      <c r="L55" s="17">
        <f t="shared" si="24"/>
        <v>1</v>
      </c>
    </row>
    <row r="56" spans="1:12" s="54" customFormat="1" ht="13.5" customHeight="1" outlineLevel="1">
      <c r="A56" s="163" t="s">
        <v>60</v>
      </c>
      <c r="B56" s="10" t="s">
        <v>13</v>
      </c>
      <c r="C56" s="89">
        <v>162</v>
      </c>
      <c r="D56" s="89">
        <v>746</v>
      </c>
      <c r="E56" s="89">
        <v>306</v>
      </c>
      <c r="F56" s="89">
        <v>163</v>
      </c>
      <c r="G56" s="147">
        <f t="shared" si="19"/>
        <v>1214</v>
      </c>
      <c r="H56" s="51">
        <f t="shared" si="20"/>
        <v>0.13344316309719934</v>
      </c>
      <c r="I56" s="51">
        <f t="shared" si="21"/>
        <v>0.6144975288303131</v>
      </c>
      <c r="J56" s="51">
        <f t="shared" si="22"/>
        <v>0.25205930807248766</v>
      </c>
      <c r="K56" s="51">
        <f t="shared" si="23"/>
        <v>0.1342668863261944</v>
      </c>
      <c r="L56" s="17">
        <f t="shared" si="24"/>
        <v>1</v>
      </c>
    </row>
    <row r="57" spans="1:12" s="54" customFormat="1" ht="12" outlineLevel="1">
      <c r="A57" s="164"/>
      <c r="B57" s="11" t="s">
        <v>14</v>
      </c>
      <c r="C57" s="87">
        <v>134</v>
      </c>
      <c r="D57" s="87">
        <v>728</v>
      </c>
      <c r="E57" s="87">
        <v>433</v>
      </c>
      <c r="F57" s="87">
        <v>263</v>
      </c>
      <c r="G57" s="148">
        <f t="shared" si="19"/>
        <v>1295</v>
      </c>
      <c r="H57" s="37">
        <f t="shared" si="20"/>
        <v>0.10347490347490347</v>
      </c>
      <c r="I57" s="37">
        <f t="shared" si="21"/>
        <v>0.5621621621621622</v>
      </c>
      <c r="J57" s="37">
        <f t="shared" si="22"/>
        <v>0.33436293436293435</v>
      </c>
      <c r="K57" s="37">
        <f t="shared" si="23"/>
        <v>0.2030888030888031</v>
      </c>
      <c r="L57" s="17">
        <f t="shared" si="24"/>
        <v>1</v>
      </c>
    </row>
    <row r="58" spans="1:12" s="54" customFormat="1" ht="12" outlineLevel="1">
      <c r="A58" s="165"/>
      <c r="B58" s="12" t="s">
        <v>15</v>
      </c>
      <c r="C58" s="88">
        <v>296</v>
      </c>
      <c r="D58" s="88">
        <v>1474</v>
      </c>
      <c r="E58" s="88">
        <v>739</v>
      </c>
      <c r="F58" s="88">
        <v>426</v>
      </c>
      <c r="G58" s="149">
        <f t="shared" si="19"/>
        <v>2509</v>
      </c>
      <c r="H58" s="53">
        <f t="shared" si="20"/>
        <v>0.11797528895974492</v>
      </c>
      <c r="I58" s="53">
        <f t="shared" si="21"/>
        <v>0.5874850538062973</v>
      </c>
      <c r="J58" s="53">
        <f t="shared" si="22"/>
        <v>0.29453965723395775</v>
      </c>
      <c r="K58" s="53">
        <f t="shared" si="23"/>
        <v>0.1697887604623356</v>
      </c>
      <c r="L58" s="17">
        <f t="shared" si="24"/>
        <v>1</v>
      </c>
    </row>
    <row r="59" spans="1:12" s="54" customFormat="1" ht="13.5" customHeight="1" outlineLevel="1">
      <c r="A59" s="163" t="s">
        <v>61</v>
      </c>
      <c r="B59" s="10" t="s">
        <v>13</v>
      </c>
      <c r="C59" s="89">
        <v>88</v>
      </c>
      <c r="D59" s="89">
        <v>459</v>
      </c>
      <c r="E59" s="89">
        <v>222</v>
      </c>
      <c r="F59" s="89">
        <v>87</v>
      </c>
      <c r="G59" s="147">
        <f t="shared" si="19"/>
        <v>769</v>
      </c>
      <c r="H59" s="51">
        <f t="shared" si="20"/>
        <v>0.11443433029908973</v>
      </c>
      <c r="I59" s="51">
        <f t="shared" si="21"/>
        <v>0.5968790637191157</v>
      </c>
      <c r="J59" s="51">
        <f t="shared" si="22"/>
        <v>0.2886866059817945</v>
      </c>
      <c r="K59" s="51">
        <f t="shared" si="23"/>
        <v>0.11313394018205461</v>
      </c>
      <c r="L59" s="17">
        <f t="shared" si="24"/>
        <v>1</v>
      </c>
    </row>
    <row r="60" spans="1:12" s="54" customFormat="1" ht="12" outlineLevel="1">
      <c r="A60" s="164"/>
      <c r="B60" s="11" t="s">
        <v>14</v>
      </c>
      <c r="C60" s="87">
        <v>81</v>
      </c>
      <c r="D60" s="87">
        <v>448</v>
      </c>
      <c r="E60" s="87">
        <v>309</v>
      </c>
      <c r="F60" s="87">
        <v>178</v>
      </c>
      <c r="G60" s="148">
        <f t="shared" si="19"/>
        <v>838</v>
      </c>
      <c r="H60" s="37">
        <f t="shared" si="20"/>
        <v>0.09665871121718377</v>
      </c>
      <c r="I60" s="37">
        <f t="shared" si="21"/>
        <v>0.5346062052505967</v>
      </c>
      <c r="J60" s="37">
        <f t="shared" si="22"/>
        <v>0.36873508353221957</v>
      </c>
      <c r="K60" s="37">
        <f t="shared" si="23"/>
        <v>0.21241050119331742</v>
      </c>
      <c r="L60" s="17">
        <f t="shared" si="24"/>
        <v>1</v>
      </c>
    </row>
    <row r="61" spans="1:12" s="54" customFormat="1" ht="12" outlineLevel="1">
      <c r="A61" s="165"/>
      <c r="B61" s="12" t="s">
        <v>15</v>
      </c>
      <c r="C61" s="88">
        <v>169</v>
      </c>
      <c r="D61" s="88">
        <v>907</v>
      </c>
      <c r="E61" s="88">
        <v>531</v>
      </c>
      <c r="F61" s="88">
        <v>265</v>
      </c>
      <c r="G61" s="149">
        <f t="shared" si="19"/>
        <v>1607</v>
      </c>
      <c r="H61" s="53">
        <f t="shared" si="20"/>
        <v>0.10516490354698195</v>
      </c>
      <c r="I61" s="53">
        <f t="shared" si="21"/>
        <v>0.5644057249533292</v>
      </c>
      <c r="J61" s="53">
        <f t="shared" si="22"/>
        <v>0.3304293714996889</v>
      </c>
      <c r="K61" s="53">
        <f t="shared" si="23"/>
        <v>0.16490354698195395</v>
      </c>
      <c r="L61" s="17">
        <f t="shared" si="24"/>
        <v>1</v>
      </c>
    </row>
    <row r="62" spans="1:12" ht="12">
      <c r="A62" s="166" t="s">
        <v>34</v>
      </c>
      <c r="B62" s="1" t="s">
        <v>13</v>
      </c>
      <c r="C62" s="30">
        <v>613</v>
      </c>
      <c r="D62" s="30">
        <v>2915</v>
      </c>
      <c r="E62" s="30">
        <v>1313</v>
      </c>
      <c r="F62" s="30">
        <v>610</v>
      </c>
      <c r="G62" s="99">
        <f t="shared" si="19"/>
        <v>4841</v>
      </c>
      <c r="H62" s="80">
        <f aca="true" t="shared" si="25" ref="H62:H70">C62/$G62</f>
        <v>0.12662673001445982</v>
      </c>
      <c r="I62" s="80">
        <f aca="true" t="shared" si="26" ref="I62:K67">D62/$G62</f>
        <v>0.6021483164635406</v>
      </c>
      <c r="J62" s="80">
        <f t="shared" si="26"/>
        <v>0.2712249535219996</v>
      </c>
      <c r="K62" s="80">
        <f t="shared" si="26"/>
        <v>0.12600702334228464</v>
      </c>
      <c r="L62" s="17">
        <f>SUM(H62:J62)</f>
        <v>1</v>
      </c>
    </row>
    <row r="63" spans="1:12" ht="12">
      <c r="A63" s="167"/>
      <c r="B63" s="2" t="s">
        <v>14</v>
      </c>
      <c r="C63" s="35">
        <v>538</v>
      </c>
      <c r="D63" s="35">
        <v>2963</v>
      </c>
      <c r="E63" s="35">
        <v>1889</v>
      </c>
      <c r="F63" s="35">
        <v>1148</v>
      </c>
      <c r="G63" s="100">
        <f t="shared" si="19"/>
        <v>5390</v>
      </c>
      <c r="H63" s="81">
        <f t="shared" si="25"/>
        <v>0.09981447124304267</v>
      </c>
      <c r="I63" s="81">
        <f t="shared" si="26"/>
        <v>0.549721706864564</v>
      </c>
      <c r="J63" s="81">
        <f t="shared" si="26"/>
        <v>0.35046382189239333</v>
      </c>
      <c r="K63" s="81">
        <f t="shared" si="26"/>
        <v>0.21298701298701297</v>
      </c>
      <c r="L63" s="17">
        <f>SUM(H63:J63)</f>
        <v>1</v>
      </c>
    </row>
    <row r="64" spans="1:12" ht="12">
      <c r="A64" s="168"/>
      <c r="B64" s="3" t="s">
        <v>15</v>
      </c>
      <c r="C64" s="39">
        <v>1151</v>
      </c>
      <c r="D64" s="39">
        <v>5878</v>
      </c>
      <c r="E64" s="39">
        <v>3202</v>
      </c>
      <c r="F64" s="39">
        <v>1758</v>
      </c>
      <c r="G64" s="101">
        <f t="shared" si="19"/>
        <v>10231</v>
      </c>
      <c r="H64" s="82">
        <f t="shared" si="25"/>
        <v>0.1125012217769524</v>
      </c>
      <c r="I64" s="82">
        <f t="shared" si="26"/>
        <v>0.5745283940963738</v>
      </c>
      <c r="J64" s="82">
        <f t="shared" si="26"/>
        <v>0.31297038412667383</v>
      </c>
      <c r="K64" s="82">
        <f t="shared" si="26"/>
        <v>0.17183071058547553</v>
      </c>
      <c r="L64" s="17">
        <f>SUM(H64:J64)</f>
        <v>1</v>
      </c>
    </row>
    <row r="65" spans="1:12" ht="12">
      <c r="A65" s="166" t="s">
        <v>38</v>
      </c>
      <c r="B65" s="1" t="s">
        <v>13</v>
      </c>
      <c r="C65" s="156">
        <v>270</v>
      </c>
      <c r="D65" s="156">
        <v>1572</v>
      </c>
      <c r="E65" s="156">
        <v>649</v>
      </c>
      <c r="F65" s="156">
        <v>321</v>
      </c>
      <c r="G65" s="55">
        <f aca="true" t="shared" si="27" ref="G65:G70">SUM(C65:E65)</f>
        <v>2491</v>
      </c>
      <c r="H65" s="80">
        <f t="shared" si="25"/>
        <v>0.1083902047370534</v>
      </c>
      <c r="I65" s="80">
        <f t="shared" si="26"/>
        <v>0.6310718586912887</v>
      </c>
      <c r="J65" s="80">
        <f t="shared" si="26"/>
        <v>0.26053793657165797</v>
      </c>
      <c r="K65" s="80">
        <f t="shared" si="26"/>
        <v>0.1288639100762746</v>
      </c>
      <c r="L65" s="17">
        <f aca="true" t="shared" si="28" ref="L65:L70">SUM(H65:J65)</f>
        <v>1</v>
      </c>
    </row>
    <row r="66" spans="1:12" ht="12">
      <c r="A66" s="167"/>
      <c r="B66" s="2" t="s">
        <v>14</v>
      </c>
      <c r="C66" s="157">
        <v>256</v>
      </c>
      <c r="D66" s="157">
        <v>1696</v>
      </c>
      <c r="E66" s="157">
        <v>1104</v>
      </c>
      <c r="F66" s="157">
        <v>709</v>
      </c>
      <c r="G66" s="35">
        <f t="shared" si="27"/>
        <v>3056</v>
      </c>
      <c r="H66" s="81">
        <f t="shared" si="25"/>
        <v>0.08376963350785341</v>
      </c>
      <c r="I66" s="81">
        <f t="shared" si="26"/>
        <v>0.5549738219895288</v>
      </c>
      <c r="J66" s="81">
        <f t="shared" si="26"/>
        <v>0.3612565445026178</v>
      </c>
      <c r="K66" s="81">
        <f t="shared" si="26"/>
        <v>0.2320026178010471</v>
      </c>
      <c r="L66" s="17">
        <f t="shared" si="28"/>
        <v>1</v>
      </c>
    </row>
    <row r="67" spans="1:12" ht="12">
      <c r="A67" s="168"/>
      <c r="B67" s="3" t="s">
        <v>15</v>
      </c>
      <c r="C67" s="158">
        <v>526</v>
      </c>
      <c r="D67" s="158">
        <v>3268</v>
      </c>
      <c r="E67" s="158">
        <v>1753</v>
      </c>
      <c r="F67" s="158">
        <v>1030</v>
      </c>
      <c r="G67" s="56">
        <f t="shared" si="27"/>
        <v>5547</v>
      </c>
      <c r="H67" s="82">
        <f t="shared" si="25"/>
        <v>0.0948260320894177</v>
      </c>
      <c r="I67" s="82">
        <f t="shared" si="26"/>
        <v>0.5891472868217055</v>
      </c>
      <c r="J67" s="82">
        <f t="shared" si="26"/>
        <v>0.3160266810888769</v>
      </c>
      <c r="K67" s="82">
        <f t="shared" si="26"/>
        <v>0.18568595637281413</v>
      </c>
      <c r="L67" s="17">
        <f t="shared" si="28"/>
        <v>1</v>
      </c>
    </row>
    <row r="68" spans="1:12" ht="12">
      <c r="A68" s="159" t="s">
        <v>2</v>
      </c>
      <c r="B68" s="13" t="s">
        <v>13</v>
      </c>
      <c r="C68" s="47">
        <f aca="true" t="shared" si="29" ref="C68:F69">SUM(C23,C35,C38,C47,C62,C65)</f>
        <v>9898</v>
      </c>
      <c r="D68" s="47">
        <f t="shared" si="29"/>
        <v>40348</v>
      </c>
      <c r="E68" s="47">
        <f t="shared" si="29"/>
        <v>15536</v>
      </c>
      <c r="F68" s="47">
        <f t="shared" si="29"/>
        <v>6890</v>
      </c>
      <c r="G68" s="47">
        <f t="shared" si="27"/>
        <v>65782</v>
      </c>
      <c r="H68" s="42">
        <f t="shared" si="25"/>
        <v>0.15046669301632665</v>
      </c>
      <c r="I68" s="42">
        <f>D68/$G68</f>
        <v>0.6133592776139369</v>
      </c>
      <c r="J68" s="42">
        <f aca="true" t="shared" si="30" ref="J68:K70">E68/$G68</f>
        <v>0.23617402936973642</v>
      </c>
      <c r="K68" s="42">
        <f t="shared" si="30"/>
        <v>0.1047398984524642</v>
      </c>
      <c r="L68" s="17">
        <f t="shared" si="28"/>
        <v>1</v>
      </c>
    </row>
    <row r="69" spans="1:12" ht="12">
      <c r="A69" s="160"/>
      <c r="B69" s="14" t="s">
        <v>14</v>
      </c>
      <c r="C69" s="48">
        <f t="shared" si="29"/>
        <v>9214</v>
      </c>
      <c r="D69" s="48">
        <f t="shared" si="29"/>
        <v>42571</v>
      </c>
      <c r="E69" s="48">
        <f t="shared" si="29"/>
        <v>21821</v>
      </c>
      <c r="F69" s="48">
        <f t="shared" si="29"/>
        <v>12090</v>
      </c>
      <c r="G69" s="48">
        <f t="shared" si="27"/>
        <v>73606</v>
      </c>
      <c r="H69" s="45">
        <f t="shared" si="25"/>
        <v>0.12518001249898106</v>
      </c>
      <c r="I69" s="45">
        <f>D69/$G69</f>
        <v>0.5783631769149254</v>
      </c>
      <c r="J69" s="45">
        <f t="shared" si="30"/>
        <v>0.2964568105860935</v>
      </c>
      <c r="K69" s="45">
        <f t="shared" si="30"/>
        <v>0.16425291416460613</v>
      </c>
      <c r="L69" s="17">
        <f t="shared" si="28"/>
        <v>1</v>
      </c>
    </row>
    <row r="70" spans="1:12" ht="12">
      <c r="A70" s="160"/>
      <c r="B70" s="15" t="s">
        <v>15</v>
      </c>
      <c r="C70" s="49">
        <f>SUM(C68:C69)</f>
        <v>19112</v>
      </c>
      <c r="D70" s="49">
        <f>SUM(D68:D69)</f>
        <v>82919</v>
      </c>
      <c r="E70" s="49">
        <f>SUM(E68:E69)</f>
        <v>37357</v>
      </c>
      <c r="F70" s="49">
        <f>SUM(F68:F69)</f>
        <v>18980</v>
      </c>
      <c r="G70" s="49">
        <f t="shared" si="27"/>
        <v>139388</v>
      </c>
      <c r="H70" s="46">
        <f t="shared" si="25"/>
        <v>0.13711366832151978</v>
      </c>
      <c r="I70" s="46">
        <f>D70/$G70</f>
        <v>0.594879042672253</v>
      </c>
      <c r="J70" s="46">
        <f t="shared" si="30"/>
        <v>0.2680072890062272</v>
      </c>
      <c r="K70" s="46">
        <f t="shared" si="30"/>
        <v>0.13616667144947917</v>
      </c>
      <c r="L70" s="17">
        <f t="shared" si="28"/>
        <v>1</v>
      </c>
    </row>
  </sheetData>
  <sheetProtection/>
  <mergeCells count="24">
    <mergeCell ref="A14:A16"/>
    <mergeCell ref="A17:A19"/>
    <mergeCell ref="A20:A22"/>
    <mergeCell ref="A62:A64"/>
    <mergeCell ref="A29:A31"/>
    <mergeCell ref="A32:A34"/>
    <mergeCell ref="A41:A43"/>
    <mergeCell ref="A44:A46"/>
    <mergeCell ref="A68:A70"/>
    <mergeCell ref="A1:B1"/>
    <mergeCell ref="A2:A4"/>
    <mergeCell ref="A5:A7"/>
    <mergeCell ref="A8:A10"/>
    <mergeCell ref="A11:A13"/>
    <mergeCell ref="A50:A52"/>
    <mergeCell ref="A53:A55"/>
    <mergeCell ref="A56:A58"/>
    <mergeCell ref="A59:A61"/>
    <mergeCell ref="A65:A67"/>
    <mergeCell ref="A23:A25"/>
    <mergeCell ref="A35:A37"/>
    <mergeCell ref="A38:A40"/>
    <mergeCell ref="A47:A49"/>
    <mergeCell ref="A26:A28"/>
  </mergeCells>
  <printOptions horizontalCentered="1"/>
  <pageMargins left="0.3937007874015748" right="0.3937007874015748" top="0.5905511811023623" bottom="0" header="0.3937007874015748" footer="0.3937007874015748"/>
  <pageSetup horizontalDpi="600" verticalDpi="600" orientation="portrait" pageOrder="overThenDown" paperSize="9" r:id="rId1"/>
  <headerFooter alignWithMargins="0">
    <oddHeader xml:space="preserve">&amp;L&amp;P / &amp;N&amp;C年少・生産年齢・老年人口割合（町別･年齢3区分別）　&amp;R　　平成27年12月1日現在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8"/>
  <sheetViews>
    <sheetView zoomScaleSheetLayoutView="75" zoomScalePageLayoutView="0" workbookViewId="0" topLeftCell="A1">
      <pane xSplit="9" ySplit="19" topLeftCell="X62" activePane="bottomRight" state="frozen"/>
      <selection pane="topLeft" activeCell="A1" sqref="A1"/>
      <selection pane="topRight" activeCell="J1" sqref="J1"/>
      <selection pane="bottomLeft" activeCell="A20" sqref="A20"/>
      <selection pane="bottomRight" activeCell="C65" sqref="C65:X67"/>
    </sheetView>
  </sheetViews>
  <sheetFormatPr defaultColWidth="9.00390625" defaultRowHeight="13.5" outlineLevelRow="1"/>
  <cols>
    <col min="1" max="1" width="10.125" style="29" customWidth="1"/>
    <col min="2" max="2" width="3.875" style="29" customWidth="1"/>
    <col min="3" max="14" width="5.25390625" style="29" customWidth="1"/>
    <col min="15" max="16" width="6.25390625" style="29" customWidth="1"/>
    <col min="17" max="23" width="5.25390625" style="29" customWidth="1"/>
    <col min="24" max="24" width="5.75390625" style="29" customWidth="1"/>
    <col min="25" max="25" width="6.875" style="29" customWidth="1"/>
    <col min="26" max="28" width="8.50390625" style="50" customWidth="1"/>
    <col min="29" max="29" width="6.375" style="50" customWidth="1"/>
    <col min="30" max="16384" width="9.00390625" style="29" customWidth="1"/>
  </cols>
  <sheetData>
    <row r="1" spans="1:29" s="22" customFormat="1" ht="12" customHeight="1">
      <c r="A1" s="171" t="s">
        <v>16</v>
      </c>
      <c r="B1" s="171"/>
      <c r="C1" s="18" t="s">
        <v>62</v>
      </c>
      <c r="D1" s="19" t="s">
        <v>63</v>
      </c>
      <c r="E1" s="18" t="s">
        <v>64</v>
      </c>
      <c r="F1" s="18" t="s">
        <v>65</v>
      </c>
      <c r="G1" s="18" t="s">
        <v>66</v>
      </c>
      <c r="H1" s="18" t="s">
        <v>67</v>
      </c>
      <c r="I1" s="18" t="s">
        <v>68</v>
      </c>
      <c r="J1" s="18" t="s">
        <v>69</v>
      </c>
      <c r="K1" s="18" t="s">
        <v>70</v>
      </c>
      <c r="L1" s="18" t="s">
        <v>71</v>
      </c>
      <c r="M1" s="18" t="s">
        <v>72</v>
      </c>
      <c r="N1" s="18" t="s">
        <v>73</v>
      </c>
      <c r="O1" s="18" t="s">
        <v>74</v>
      </c>
      <c r="P1" s="18" t="s">
        <v>75</v>
      </c>
      <c r="Q1" s="18" t="s">
        <v>76</v>
      </c>
      <c r="R1" s="18" t="s">
        <v>77</v>
      </c>
      <c r="S1" s="18" t="s">
        <v>78</v>
      </c>
      <c r="T1" s="18" t="s">
        <v>79</v>
      </c>
      <c r="U1" s="18" t="s">
        <v>80</v>
      </c>
      <c r="V1" s="18" t="s">
        <v>81</v>
      </c>
      <c r="W1" s="18" t="s">
        <v>17</v>
      </c>
      <c r="X1" s="141" t="s">
        <v>82</v>
      </c>
      <c r="Y1" s="18" t="s">
        <v>18</v>
      </c>
      <c r="Z1" s="20" t="s">
        <v>19</v>
      </c>
      <c r="AA1" s="20" t="s">
        <v>20</v>
      </c>
      <c r="AB1" s="20" t="s">
        <v>21</v>
      </c>
      <c r="AC1" s="21"/>
    </row>
    <row r="2" spans="1:29" s="34" customFormat="1" ht="12" outlineLevel="1">
      <c r="A2" s="172" t="s">
        <v>45</v>
      </c>
      <c r="B2" s="23" t="s">
        <v>13</v>
      </c>
      <c r="C2" s="89">
        <v>863</v>
      </c>
      <c r="D2" s="89">
        <v>966</v>
      </c>
      <c r="E2" s="89">
        <v>941</v>
      </c>
      <c r="F2" s="89">
        <v>995</v>
      </c>
      <c r="G2" s="89">
        <v>787</v>
      </c>
      <c r="H2" s="89">
        <v>856</v>
      </c>
      <c r="I2" s="89">
        <v>1089</v>
      </c>
      <c r="J2" s="89">
        <v>1196</v>
      </c>
      <c r="K2" s="89">
        <v>1385</v>
      </c>
      <c r="L2" s="89">
        <v>1157</v>
      </c>
      <c r="M2" s="89">
        <v>1127</v>
      </c>
      <c r="N2" s="89">
        <v>1217</v>
      </c>
      <c r="O2" s="89">
        <v>1346</v>
      </c>
      <c r="P2" s="89">
        <v>1281</v>
      </c>
      <c r="Q2" s="89">
        <v>852</v>
      </c>
      <c r="R2" s="89">
        <v>739</v>
      </c>
      <c r="S2" s="89">
        <v>564</v>
      </c>
      <c r="T2" s="89">
        <v>296</v>
      </c>
      <c r="U2" s="89">
        <v>111</v>
      </c>
      <c r="V2" s="89">
        <v>21</v>
      </c>
      <c r="W2" s="89">
        <v>4</v>
      </c>
      <c r="X2" s="99">
        <v>3868</v>
      </c>
      <c r="Y2" s="31">
        <f>SUM(C2:W2)</f>
        <v>17793</v>
      </c>
      <c r="Z2" s="37">
        <f aca="true" t="shared" si="0" ref="Z2:Z34">SUM(C2:E2)/$Y2</f>
        <v>0.1556791996852695</v>
      </c>
      <c r="AA2" s="32">
        <f aca="true" t="shared" si="1" ref="AA2:AA34">SUM(F2:O2)/$Y2</f>
        <v>0.6269319395267802</v>
      </c>
      <c r="AB2" s="32">
        <f aca="true" t="shared" si="2" ref="AB2:AB34">X2/$Y2</f>
        <v>0.2173888607879503</v>
      </c>
      <c r="AC2" s="33">
        <f>SUM(Z2:AB2)</f>
        <v>0.9999999999999999</v>
      </c>
    </row>
    <row r="3" spans="1:29" s="34" customFormat="1" ht="12" outlineLevel="1">
      <c r="A3" s="173"/>
      <c r="B3" s="24" t="s">
        <v>14</v>
      </c>
      <c r="C3" s="87">
        <v>841</v>
      </c>
      <c r="D3" s="87">
        <v>848</v>
      </c>
      <c r="E3" s="87">
        <v>852</v>
      </c>
      <c r="F3" s="87">
        <v>987</v>
      </c>
      <c r="G3" s="87">
        <v>879</v>
      </c>
      <c r="H3" s="87">
        <v>944</v>
      </c>
      <c r="I3" s="87">
        <v>1149</v>
      </c>
      <c r="J3" s="87">
        <v>1243</v>
      </c>
      <c r="K3" s="87">
        <v>1420</v>
      </c>
      <c r="L3" s="87">
        <v>1318</v>
      </c>
      <c r="M3" s="87">
        <v>1318</v>
      </c>
      <c r="N3" s="87">
        <v>1317</v>
      </c>
      <c r="O3" s="87">
        <v>1424</v>
      </c>
      <c r="P3" s="87">
        <v>1444</v>
      </c>
      <c r="Q3" s="87">
        <v>1117</v>
      </c>
      <c r="R3" s="87">
        <v>985</v>
      </c>
      <c r="S3" s="87">
        <v>940</v>
      </c>
      <c r="T3" s="87">
        <v>617</v>
      </c>
      <c r="U3" s="87">
        <v>339</v>
      </c>
      <c r="V3" s="87">
        <v>102</v>
      </c>
      <c r="W3" s="87">
        <v>22</v>
      </c>
      <c r="X3" s="100">
        <v>5566</v>
      </c>
      <c r="Y3" s="36">
        <f aca="true" t="shared" si="3" ref="Y3:Y22">SUM(C3:W3)</f>
        <v>20106</v>
      </c>
      <c r="Z3" s="37">
        <f t="shared" si="0"/>
        <v>0.12638018501939718</v>
      </c>
      <c r="AA3" s="37">
        <f t="shared" si="1"/>
        <v>0.5967870287476376</v>
      </c>
      <c r="AB3" s="37">
        <f t="shared" si="2"/>
        <v>0.2768327862329653</v>
      </c>
      <c r="AC3" s="38">
        <f>SUM(Z3:AB3)</f>
        <v>1</v>
      </c>
    </row>
    <row r="4" spans="1:29" s="34" customFormat="1" ht="12" outlineLevel="1">
      <c r="A4" s="174"/>
      <c r="B4" s="25" t="s">
        <v>15</v>
      </c>
      <c r="C4" s="88">
        <v>1704</v>
      </c>
      <c r="D4" s="88">
        <v>1814</v>
      </c>
      <c r="E4" s="88">
        <v>1793</v>
      </c>
      <c r="F4" s="88">
        <v>1982</v>
      </c>
      <c r="G4" s="88">
        <v>1666</v>
      </c>
      <c r="H4" s="88">
        <v>1800</v>
      </c>
      <c r="I4" s="88">
        <v>2238</v>
      </c>
      <c r="J4" s="88">
        <v>2439</v>
      </c>
      <c r="K4" s="88">
        <v>2805</v>
      </c>
      <c r="L4" s="88">
        <v>2475</v>
      </c>
      <c r="M4" s="88">
        <v>2445</v>
      </c>
      <c r="N4" s="88">
        <v>2534</v>
      </c>
      <c r="O4" s="88">
        <v>2770</v>
      </c>
      <c r="P4" s="88">
        <v>2725</v>
      </c>
      <c r="Q4" s="88">
        <v>1969</v>
      </c>
      <c r="R4" s="88">
        <v>1724</v>
      </c>
      <c r="S4" s="88">
        <v>1504</v>
      </c>
      <c r="T4" s="88">
        <v>913</v>
      </c>
      <c r="U4" s="88">
        <v>450</v>
      </c>
      <c r="V4" s="88">
        <v>123</v>
      </c>
      <c r="W4" s="88">
        <v>26</v>
      </c>
      <c r="X4" s="101">
        <v>9434</v>
      </c>
      <c r="Y4" s="40">
        <f t="shared" si="3"/>
        <v>37899</v>
      </c>
      <c r="Z4" s="37">
        <f t="shared" si="0"/>
        <v>0.1401356236312304</v>
      </c>
      <c r="AA4" s="37">
        <f t="shared" si="1"/>
        <v>0.6109396026280377</v>
      </c>
      <c r="AB4" s="37">
        <f t="shared" si="2"/>
        <v>0.24892477374073194</v>
      </c>
      <c r="AC4" s="41">
        <f>SUM(Z4:AB4)</f>
        <v>1</v>
      </c>
    </row>
    <row r="5" spans="1:29" s="34" customFormat="1" ht="12" outlineLevel="1">
      <c r="A5" s="172" t="s">
        <v>44</v>
      </c>
      <c r="B5" s="23" t="s">
        <v>13</v>
      </c>
      <c r="C5" s="152">
        <v>274</v>
      </c>
      <c r="D5" s="152">
        <v>316</v>
      </c>
      <c r="E5" s="152">
        <v>332</v>
      </c>
      <c r="F5" s="152">
        <v>290</v>
      </c>
      <c r="G5" s="152">
        <v>238</v>
      </c>
      <c r="H5" s="152">
        <v>289</v>
      </c>
      <c r="I5" s="152">
        <v>312</v>
      </c>
      <c r="J5" s="152">
        <v>335</v>
      </c>
      <c r="K5" s="152">
        <v>391</v>
      </c>
      <c r="L5" s="152">
        <v>335</v>
      </c>
      <c r="M5" s="152">
        <v>264</v>
      </c>
      <c r="N5" s="152">
        <v>281</v>
      </c>
      <c r="O5" s="152">
        <v>317</v>
      </c>
      <c r="P5" s="152">
        <v>290</v>
      </c>
      <c r="Q5" s="152">
        <v>207</v>
      </c>
      <c r="R5" s="152">
        <v>172</v>
      </c>
      <c r="S5" s="152">
        <v>116</v>
      </c>
      <c r="T5" s="152">
        <v>71</v>
      </c>
      <c r="U5" s="152">
        <v>21</v>
      </c>
      <c r="V5" s="152">
        <v>3</v>
      </c>
      <c r="W5" s="152">
        <v>0</v>
      </c>
      <c r="X5" s="30">
        <v>880</v>
      </c>
      <c r="Y5" s="31">
        <f t="shared" si="3"/>
        <v>4854</v>
      </c>
      <c r="Z5" s="32">
        <f t="shared" si="0"/>
        <v>0.1899464359291306</v>
      </c>
      <c r="AA5" s="32">
        <f t="shared" si="1"/>
        <v>0.6287597857437165</v>
      </c>
      <c r="AB5" s="32">
        <f t="shared" si="2"/>
        <v>0.18129377832715288</v>
      </c>
      <c r="AC5" s="33">
        <f aca="true" t="shared" si="4" ref="AC5:AC22">SUM(Z5:AB5)</f>
        <v>1</v>
      </c>
    </row>
    <row r="6" spans="1:29" s="34" customFormat="1" ht="12" outlineLevel="1">
      <c r="A6" s="173"/>
      <c r="B6" s="24" t="s">
        <v>14</v>
      </c>
      <c r="C6" s="153">
        <v>251</v>
      </c>
      <c r="D6" s="153">
        <v>278</v>
      </c>
      <c r="E6" s="153">
        <v>294</v>
      </c>
      <c r="F6" s="153">
        <v>318</v>
      </c>
      <c r="G6" s="153">
        <v>226</v>
      </c>
      <c r="H6" s="153">
        <v>245</v>
      </c>
      <c r="I6" s="153">
        <v>302</v>
      </c>
      <c r="J6" s="153">
        <v>338</v>
      </c>
      <c r="K6" s="153">
        <v>393</v>
      </c>
      <c r="L6" s="153">
        <v>329</v>
      </c>
      <c r="M6" s="153">
        <v>307</v>
      </c>
      <c r="N6" s="153">
        <v>295</v>
      </c>
      <c r="O6" s="153">
        <v>301</v>
      </c>
      <c r="P6" s="153">
        <v>354</v>
      </c>
      <c r="Q6" s="153">
        <v>259</v>
      </c>
      <c r="R6" s="153">
        <v>208</v>
      </c>
      <c r="S6" s="153">
        <v>175</v>
      </c>
      <c r="T6" s="153">
        <v>111</v>
      </c>
      <c r="U6" s="153">
        <v>62</v>
      </c>
      <c r="V6" s="153">
        <v>20</v>
      </c>
      <c r="W6" s="153">
        <v>2</v>
      </c>
      <c r="X6" s="35">
        <v>1191</v>
      </c>
      <c r="Y6" s="36">
        <f t="shared" si="3"/>
        <v>5068</v>
      </c>
      <c r="Z6" s="37">
        <f t="shared" si="0"/>
        <v>0.16239147592738754</v>
      </c>
      <c r="AA6" s="37">
        <f t="shared" si="1"/>
        <v>0.6026045777426993</v>
      </c>
      <c r="AB6" s="37">
        <f t="shared" si="2"/>
        <v>0.23500394632991317</v>
      </c>
      <c r="AC6" s="38">
        <f t="shared" si="4"/>
        <v>1</v>
      </c>
    </row>
    <row r="7" spans="1:29" s="34" customFormat="1" ht="12" outlineLevel="1">
      <c r="A7" s="174"/>
      <c r="B7" s="25" t="s">
        <v>15</v>
      </c>
      <c r="C7" s="154">
        <v>525</v>
      </c>
      <c r="D7" s="154">
        <v>594</v>
      </c>
      <c r="E7" s="154">
        <v>626</v>
      </c>
      <c r="F7" s="154">
        <v>608</v>
      </c>
      <c r="G7" s="154">
        <v>464</v>
      </c>
      <c r="H7" s="154">
        <v>534</v>
      </c>
      <c r="I7" s="154">
        <v>614</v>
      </c>
      <c r="J7" s="154">
        <v>673</v>
      </c>
      <c r="K7" s="154">
        <v>784</v>
      </c>
      <c r="L7" s="154">
        <v>664</v>
      </c>
      <c r="M7" s="154">
        <v>571</v>
      </c>
      <c r="N7" s="154">
        <v>576</v>
      </c>
      <c r="O7" s="154">
        <v>618</v>
      </c>
      <c r="P7" s="154">
        <v>644</v>
      </c>
      <c r="Q7" s="154">
        <v>466</v>
      </c>
      <c r="R7" s="154">
        <v>380</v>
      </c>
      <c r="S7" s="154">
        <v>291</v>
      </c>
      <c r="T7" s="154">
        <v>182</v>
      </c>
      <c r="U7" s="154">
        <v>83</v>
      </c>
      <c r="V7" s="154">
        <v>23</v>
      </c>
      <c r="W7" s="154">
        <v>2</v>
      </c>
      <c r="X7" s="39">
        <v>2071</v>
      </c>
      <c r="Y7" s="40">
        <f t="shared" si="3"/>
        <v>9922</v>
      </c>
      <c r="Z7" s="37">
        <f t="shared" si="0"/>
        <v>0.17587180004031444</v>
      </c>
      <c r="AA7" s="37">
        <f t="shared" si="1"/>
        <v>0.6154001209433582</v>
      </c>
      <c r="AB7" s="37">
        <f t="shared" si="2"/>
        <v>0.20872807901632737</v>
      </c>
      <c r="AC7" s="41">
        <f t="shared" si="4"/>
        <v>1</v>
      </c>
    </row>
    <row r="8" spans="1:29" s="34" customFormat="1" ht="12" outlineLevel="1">
      <c r="A8" s="172" t="s">
        <v>43</v>
      </c>
      <c r="B8" s="23" t="s">
        <v>13</v>
      </c>
      <c r="C8" s="152">
        <v>132</v>
      </c>
      <c r="D8" s="152">
        <v>126</v>
      </c>
      <c r="E8" s="152">
        <v>126</v>
      </c>
      <c r="F8" s="152">
        <v>142</v>
      </c>
      <c r="G8" s="152">
        <v>115</v>
      </c>
      <c r="H8" s="152">
        <v>112</v>
      </c>
      <c r="I8" s="152">
        <v>145</v>
      </c>
      <c r="J8" s="152">
        <v>190</v>
      </c>
      <c r="K8" s="152">
        <v>172</v>
      </c>
      <c r="L8" s="152">
        <v>180</v>
      </c>
      <c r="M8" s="152">
        <v>168</v>
      </c>
      <c r="N8" s="152">
        <v>189</v>
      </c>
      <c r="O8" s="152">
        <v>233</v>
      </c>
      <c r="P8" s="152">
        <v>250</v>
      </c>
      <c r="Q8" s="152">
        <v>159</v>
      </c>
      <c r="R8" s="152">
        <v>117</v>
      </c>
      <c r="S8" s="152">
        <v>86</v>
      </c>
      <c r="T8" s="152">
        <v>57</v>
      </c>
      <c r="U8" s="152">
        <v>9</v>
      </c>
      <c r="V8" s="152">
        <v>2</v>
      </c>
      <c r="W8" s="152">
        <v>0</v>
      </c>
      <c r="X8" s="30">
        <v>680</v>
      </c>
      <c r="Y8" s="31">
        <f t="shared" si="3"/>
        <v>2710</v>
      </c>
      <c r="Z8" s="32">
        <f t="shared" si="0"/>
        <v>0.14169741697416974</v>
      </c>
      <c r="AA8" s="32">
        <f t="shared" si="1"/>
        <v>0.607380073800738</v>
      </c>
      <c r="AB8" s="32">
        <f t="shared" si="2"/>
        <v>0.25092250922509224</v>
      </c>
      <c r="AC8" s="33">
        <f t="shared" si="4"/>
        <v>1</v>
      </c>
    </row>
    <row r="9" spans="1:29" s="34" customFormat="1" ht="12" outlineLevel="1">
      <c r="A9" s="173"/>
      <c r="B9" s="24" t="s">
        <v>14</v>
      </c>
      <c r="C9" s="153">
        <v>104</v>
      </c>
      <c r="D9" s="153">
        <v>93</v>
      </c>
      <c r="E9" s="153">
        <v>130</v>
      </c>
      <c r="F9" s="153">
        <v>141</v>
      </c>
      <c r="G9" s="153">
        <v>123</v>
      </c>
      <c r="H9" s="153">
        <v>123</v>
      </c>
      <c r="I9" s="153">
        <v>141</v>
      </c>
      <c r="J9" s="153">
        <v>187</v>
      </c>
      <c r="K9" s="153">
        <v>179</v>
      </c>
      <c r="L9" s="153">
        <v>166</v>
      </c>
      <c r="M9" s="153">
        <v>182</v>
      </c>
      <c r="N9" s="153">
        <v>195</v>
      </c>
      <c r="O9" s="153">
        <v>249</v>
      </c>
      <c r="P9" s="153">
        <v>244</v>
      </c>
      <c r="Q9" s="153">
        <v>167</v>
      </c>
      <c r="R9" s="153">
        <v>163</v>
      </c>
      <c r="S9" s="153">
        <v>164</v>
      </c>
      <c r="T9" s="153">
        <v>113</v>
      </c>
      <c r="U9" s="153">
        <v>57</v>
      </c>
      <c r="V9" s="153">
        <v>21</v>
      </c>
      <c r="W9" s="153">
        <v>1</v>
      </c>
      <c r="X9" s="35">
        <v>930</v>
      </c>
      <c r="Y9" s="36">
        <f t="shared" si="3"/>
        <v>2943</v>
      </c>
      <c r="Z9" s="37">
        <f t="shared" si="0"/>
        <v>0.1111111111111111</v>
      </c>
      <c r="AA9" s="37">
        <f t="shared" si="1"/>
        <v>0.5728848114169215</v>
      </c>
      <c r="AB9" s="37">
        <f t="shared" si="2"/>
        <v>0.3160040774719674</v>
      </c>
      <c r="AC9" s="38">
        <f t="shared" si="4"/>
        <v>1</v>
      </c>
    </row>
    <row r="10" spans="1:29" s="34" customFormat="1" ht="12" outlineLevel="1">
      <c r="A10" s="174"/>
      <c r="B10" s="25" t="s">
        <v>15</v>
      </c>
      <c r="C10" s="154">
        <v>236</v>
      </c>
      <c r="D10" s="154">
        <v>219</v>
      </c>
      <c r="E10" s="154">
        <v>256</v>
      </c>
      <c r="F10" s="154">
        <v>283</v>
      </c>
      <c r="G10" s="154">
        <v>238</v>
      </c>
      <c r="H10" s="154">
        <v>235</v>
      </c>
      <c r="I10" s="154">
        <v>286</v>
      </c>
      <c r="J10" s="154">
        <v>377</v>
      </c>
      <c r="K10" s="154">
        <v>351</v>
      </c>
      <c r="L10" s="154">
        <v>346</v>
      </c>
      <c r="M10" s="154">
        <v>350</v>
      </c>
      <c r="N10" s="154">
        <v>384</v>
      </c>
      <c r="O10" s="154">
        <v>482</v>
      </c>
      <c r="P10" s="154">
        <v>494</v>
      </c>
      <c r="Q10" s="154">
        <v>326</v>
      </c>
      <c r="R10" s="154">
        <v>280</v>
      </c>
      <c r="S10" s="154">
        <v>250</v>
      </c>
      <c r="T10" s="154">
        <v>170</v>
      </c>
      <c r="U10" s="154">
        <v>66</v>
      </c>
      <c r="V10" s="154">
        <v>23</v>
      </c>
      <c r="W10" s="154">
        <v>1</v>
      </c>
      <c r="X10" s="39">
        <v>1610</v>
      </c>
      <c r="Y10" s="40">
        <f t="shared" si="3"/>
        <v>5653</v>
      </c>
      <c r="Z10" s="37">
        <f t="shared" si="0"/>
        <v>0.125773925349372</v>
      </c>
      <c r="AA10" s="37">
        <f t="shared" si="1"/>
        <v>0.5894215460817265</v>
      </c>
      <c r="AB10" s="37">
        <f t="shared" si="2"/>
        <v>0.2848045285689015</v>
      </c>
      <c r="AC10" s="41">
        <f t="shared" si="4"/>
        <v>1</v>
      </c>
    </row>
    <row r="11" spans="1:29" s="34" customFormat="1" ht="12" outlineLevel="1">
      <c r="A11" s="172" t="s">
        <v>42</v>
      </c>
      <c r="B11" s="23" t="s">
        <v>13</v>
      </c>
      <c r="C11" s="152">
        <v>57</v>
      </c>
      <c r="D11" s="152">
        <v>62</v>
      </c>
      <c r="E11" s="152">
        <v>93</v>
      </c>
      <c r="F11" s="152">
        <v>108</v>
      </c>
      <c r="G11" s="152">
        <v>78</v>
      </c>
      <c r="H11" s="152">
        <v>59</v>
      </c>
      <c r="I11" s="152">
        <v>72</v>
      </c>
      <c r="J11" s="152">
        <v>96</v>
      </c>
      <c r="K11" s="152">
        <v>107</v>
      </c>
      <c r="L11" s="152">
        <v>142</v>
      </c>
      <c r="M11" s="152">
        <v>148</v>
      </c>
      <c r="N11" s="152">
        <v>155</v>
      </c>
      <c r="O11" s="152">
        <v>174</v>
      </c>
      <c r="P11" s="152">
        <v>188</v>
      </c>
      <c r="Q11" s="152">
        <v>128</v>
      </c>
      <c r="R11" s="152">
        <v>127</v>
      </c>
      <c r="S11" s="152">
        <v>103</v>
      </c>
      <c r="T11" s="152">
        <v>72</v>
      </c>
      <c r="U11" s="152">
        <v>27</v>
      </c>
      <c r="V11" s="152">
        <v>4</v>
      </c>
      <c r="W11" s="152">
        <v>0</v>
      </c>
      <c r="X11" s="30">
        <v>649</v>
      </c>
      <c r="Y11" s="31">
        <f t="shared" si="3"/>
        <v>2000</v>
      </c>
      <c r="Z11" s="32">
        <f t="shared" si="0"/>
        <v>0.106</v>
      </c>
      <c r="AA11" s="32">
        <f t="shared" si="1"/>
        <v>0.5695</v>
      </c>
      <c r="AB11" s="32">
        <f t="shared" si="2"/>
        <v>0.3245</v>
      </c>
      <c r="AC11" s="33">
        <f t="shared" si="4"/>
        <v>1</v>
      </c>
    </row>
    <row r="12" spans="1:29" s="34" customFormat="1" ht="12" outlineLevel="1">
      <c r="A12" s="173"/>
      <c r="B12" s="24" t="s">
        <v>14</v>
      </c>
      <c r="C12" s="153">
        <v>63</v>
      </c>
      <c r="D12" s="153">
        <v>71</v>
      </c>
      <c r="E12" s="153">
        <v>85</v>
      </c>
      <c r="F12" s="153">
        <v>103</v>
      </c>
      <c r="G12" s="153">
        <v>100</v>
      </c>
      <c r="H12" s="153">
        <v>64</v>
      </c>
      <c r="I12" s="153">
        <v>68</v>
      </c>
      <c r="J12" s="153">
        <v>102</v>
      </c>
      <c r="K12" s="153">
        <v>121</v>
      </c>
      <c r="L12" s="153">
        <v>134</v>
      </c>
      <c r="M12" s="153">
        <v>148</v>
      </c>
      <c r="N12" s="153">
        <v>165</v>
      </c>
      <c r="O12" s="153">
        <v>169</v>
      </c>
      <c r="P12" s="153">
        <v>177</v>
      </c>
      <c r="Q12" s="153">
        <v>143</v>
      </c>
      <c r="R12" s="153">
        <v>166</v>
      </c>
      <c r="S12" s="153">
        <v>199</v>
      </c>
      <c r="T12" s="153">
        <v>163</v>
      </c>
      <c r="U12" s="153">
        <v>86</v>
      </c>
      <c r="V12" s="153">
        <v>34</v>
      </c>
      <c r="W12" s="153">
        <v>5</v>
      </c>
      <c r="X12" s="35">
        <v>973</v>
      </c>
      <c r="Y12" s="36">
        <f t="shared" si="3"/>
        <v>2366</v>
      </c>
      <c r="Z12" s="37">
        <f t="shared" si="0"/>
        <v>0.09256128486897718</v>
      </c>
      <c r="AA12" s="37">
        <f t="shared" si="1"/>
        <v>0.49619611158072696</v>
      </c>
      <c r="AB12" s="37">
        <f t="shared" si="2"/>
        <v>0.41124260355029585</v>
      </c>
      <c r="AC12" s="38">
        <f t="shared" si="4"/>
        <v>1</v>
      </c>
    </row>
    <row r="13" spans="1:29" s="34" customFormat="1" ht="12" outlineLevel="1">
      <c r="A13" s="174"/>
      <c r="B13" s="25" t="s">
        <v>15</v>
      </c>
      <c r="C13" s="154">
        <v>120</v>
      </c>
      <c r="D13" s="154">
        <v>133</v>
      </c>
      <c r="E13" s="154">
        <v>178</v>
      </c>
      <c r="F13" s="154">
        <v>211</v>
      </c>
      <c r="G13" s="154">
        <v>178</v>
      </c>
      <c r="H13" s="154">
        <v>123</v>
      </c>
      <c r="I13" s="154">
        <v>140</v>
      </c>
      <c r="J13" s="154">
        <v>198</v>
      </c>
      <c r="K13" s="154">
        <v>228</v>
      </c>
      <c r="L13" s="154">
        <v>276</v>
      </c>
      <c r="M13" s="154">
        <v>296</v>
      </c>
      <c r="N13" s="154">
        <v>320</v>
      </c>
      <c r="O13" s="154">
        <v>343</v>
      </c>
      <c r="P13" s="154">
        <v>365</v>
      </c>
      <c r="Q13" s="154">
        <v>271</v>
      </c>
      <c r="R13" s="154">
        <v>293</v>
      </c>
      <c r="S13" s="154">
        <v>302</v>
      </c>
      <c r="T13" s="154">
        <v>235</v>
      </c>
      <c r="U13" s="154">
        <v>113</v>
      </c>
      <c r="V13" s="154">
        <v>38</v>
      </c>
      <c r="W13" s="154">
        <v>5</v>
      </c>
      <c r="X13" s="39">
        <v>1622</v>
      </c>
      <c r="Y13" s="40">
        <f t="shared" si="3"/>
        <v>4366</v>
      </c>
      <c r="Z13" s="37">
        <f t="shared" si="0"/>
        <v>0.09871736142922584</v>
      </c>
      <c r="AA13" s="37">
        <f t="shared" si="1"/>
        <v>0.5297755382501145</v>
      </c>
      <c r="AB13" s="37">
        <f t="shared" si="2"/>
        <v>0.37150710032065964</v>
      </c>
      <c r="AC13" s="41">
        <f t="shared" si="4"/>
        <v>1</v>
      </c>
    </row>
    <row r="14" spans="1:29" s="34" customFormat="1" ht="12" outlineLevel="1">
      <c r="A14" s="172" t="s">
        <v>46</v>
      </c>
      <c r="B14" s="23" t="s">
        <v>13</v>
      </c>
      <c r="C14" s="89">
        <v>816</v>
      </c>
      <c r="D14" s="89">
        <v>784</v>
      </c>
      <c r="E14" s="89">
        <v>790</v>
      </c>
      <c r="F14" s="89">
        <v>859</v>
      </c>
      <c r="G14" s="89">
        <v>637</v>
      </c>
      <c r="H14" s="89">
        <v>700</v>
      </c>
      <c r="I14" s="89">
        <v>801</v>
      </c>
      <c r="J14" s="89">
        <v>982</v>
      </c>
      <c r="K14" s="89">
        <v>1057</v>
      </c>
      <c r="L14" s="89">
        <v>902</v>
      </c>
      <c r="M14" s="89">
        <v>819</v>
      </c>
      <c r="N14" s="89">
        <v>754</v>
      </c>
      <c r="O14" s="89">
        <v>806</v>
      </c>
      <c r="P14" s="89">
        <v>878</v>
      </c>
      <c r="Q14" s="89">
        <v>739</v>
      </c>
      <c r="R14" s="89">
        <v>626</v>
      </c>
      <c r="S14" s="89">
        <v>403</v>
      </c>
      <c r="T14" s="89">
        <v>170</v>
      </c>
      <c r="U14" s="89">
        <v>52</v>
      </c>
      <c r="V14" s="89">
        <v>12</v>
      </c>
      <c r="W14" s="89">
        <v>2</v>
      </c>
      <c r="X14" s="30">
        <v>2882</v>
      </c>
      <c r="Y14" s="31">
        <f t="shared" si="3"/>
        <v>13589</v>
      </c>
      <c r="Z14" s="32">
        <f t="shared" si="0"/>
        <v>0.17587754801677827</v>
      </c>
      <c r="AA14" s="32">
        <f t="shared" si="1"/>
        <v>0.6120391493119435</v>
      </c>
      <c r="AB14" s="32">
        <f t="shared" si="2"/>
        <v>0.21208330267127823</v>
      </c>
      <c r="AC14" s="33">
        <f t="shared" si="4"/>
        <v>1</v>
      </c>
    </row>
    <row r="15" spans="1:29" s="34" customFormat="1" ht="12" outlineLevel="1">
      <c r="A15" s="173"/>
      <c r="B15" s="24" t="s">
        <v>14</v>
      </c>
      <c r="C15" s="87">
        <v>744</v>
      </c>
      <c r="D15" s="87">
        <v>833</v>
      </c>
      <c r="E15" s="87">
        <v>841</v>
      </c>
      <c r="F15" s="87">
        <v>797</v>
      </c>
      <c r="G15" s="87">
        <v>657</v>
      </c>
      <c r="H15" s="87">
        <v>669</v>
      </c>
      <c r="I15" s="87">
        <v>863</v>
      </c>
      <c r="J15" s="87">
        <v>1032</v>
      </c>
      <c r="K15" s="87">
        <v>1175</v>
      </c>
      <c r="L15" s="87">
        <v>1012</v>
      </c>
      <c r="M15" s="87">
        <v>984</v>
      </c>
      <c r="N15" s="87">
        <v>885</v>
      </c>
      <c r="O15" s="87">
        <v>955</v>
      </c>
      <c r="P15" s="87">
        <v>1043</v>
      </c>
      <c r="Q15" s="87">
        <v>884</v>
      </c>
      <c r="R15" s="87">
        <v>741</v>
      </c>
      <c r="S15" s="87">
        <v>519</v>
      </c>
      <c r="T15" s="87">
        <v>344</v>
      </c>
      <c r="U15" s="87">
        <v>160</v>
      </c>
      <c r="V15" s="87">
        <v>50</v>
      </c>
      <c r="W15" s="87">
        <v>6</v>
      </c>
      <c r="X15" s="35">
        <v>3747</v>
      </c>
      <c r="Y15" s="36">
        <f t="shared" si="3"/>
        <v>15194</v>
      </c>
      <c r="Z15" s="37">
        <f t="shared" si="0"/>
        <v>0.15914176648677109</v>
      </c>
      <c r="AA15" s="37">
        <f t="shared" si="1"/>
        <v>0.5942477293668553</v>
      </c>
      <c r="AB15" s="37">
        <f t="shared" si="2"/>
        <v>0.24661050414637356</v>
      </c>
      <c r="AC15" s="38">
        <f t="shared" si="4"/>
        <v>1</v>
      </c>
    </row>
    <row r="16" spans="1:29" s="34" customFormat="1" ht="12" outlineLevel="1">
      <c r="A16" s="174"/>
      <c r="B16" s="25" t="s">
        <v>15</v>
      </c>
      <c r="C16" s="88">
        <v>1560</v>
      </c>
      <c r="D16" s="88">
        <v>1617</v>
      </c>
      <c r="E16" s="88">
        <v>1631</v>
      </c>
      <c r="F16" s="88">
        <v>1656</v>
      </c>
      <c r="G16" s="88">
        <v>1294</v>
      </c>
      <c r="H16" s="88">
        <v>1369</v>
      </c>
      <c r="I16" s="88">
        <v>1664</v>
      </c>
      <c r="J16" s="88">
        <v>2014</v>
      </c>
      <c r="K16" s="88">
        <v>2232</v>
      </c>
      <c r="L16" s="88">
        <v>1914</v>
      </c>
      <c r="M16" s="88">
        <v>1803</v>
      </c>
      <c r="N16" s="88">
        <v>1639</v>
      </c>
      <c r="O16" s="88">
        <v>1761</v>
      </c>
      <c r="P16" s="88">
        <v>1921</v>
      </c>
      <c r="Q16" s="88">
        <v>1623</v>
      </c>
      <c r="R16" s="88">
        <v>1367</v>
      </c>
      <c r="S16" s="88">
        <v>922</v>
      </c>
      <c r="T16" s="88">
        <v>514</v>
      </c>
      <c r="U16" s="88">
        <v>212</v>
      </c>
      <c r="V16" s="88">
        <v>62</v>
      </c>
      <c r="W16" s="88">
        <v>8</v>
      </c>
      <c r="X16" s="39">
        <v>6629</v>
      </c>
      <c r="Y16" s="40">
        <f t="shared" si="3"/>
        <v>28783</v>
      </c>
      <c r="Z16" s="37">
        <f t="shared" si="0"/>
        <v>0.16704304624257374</v>
      </c>
      <c r="AA16" s="37">
        <f t="shared" si="1"/>
        <v>0.6026473960323803</v>
      </c>
      <c r="AB16" s="37">
        <f t="shared" si="2"/>
        <v>0.23030955772504602</v>
      </c>
      <c r="AC16" s="41">
        <f t="shared" si="4"/>
        <v>1</v>
      </c>
    </row>
    <row r="17" spans="1:29" s="34" customFormat="1" ht="12" outlineLevel="1">
      <c r="A17" s="172" t="s">
        <v>40</v>
      </c>
      <c r="B17" s="23" t="s">
        <v>13</v>
      </c>
      <c r="C17" s="152">
        <v>23</v>
      </c>
      <c r="D17" s="152">
        <v>24</v>
      </c>
      <c r="E17" s="152">
        <v>46</v>
      </c>
      <c r="F17" s="152">
        <v>60</v>
      </c>
      <c r="G17" s="152">
        <v>37</v>
      </c>
      <c r="H17" s="152">
        <v>37</v>
      </c>
      <c r="I17" s="152">
        <v>32</v>
      </c>
      <c r="J17" s="152">
        <v>53</v>
      </c>
      <c r="K17" s="152">
        <v>71</v>
      </c>
      <c r="L17" s="152">
        <v>82</v>
      </c>
      <c r="M17" s="152">
        <v>80</v>
      </c>
      <c r="N17" s="152">
        <v>86</v>
      </c>
      <c r="O17" s="152">
        <v>119</v>
      </c>
      <c r="P17" s="152">
        <v>85</v>
      </c>
      <c r="Q17" s="152">
        <v>67</v>
      </c>
      <c r="R17" s="152">
        <v>53</v>
      </c>
      <c r="S17" s="152">
        <v>59</v>
      </c>
      <c r="T17" s="152">
        <v>30</v>
      </c>
      <c r="U17" s="152">
        <v>5</v>
      </c>
      <c r="V17" s="152">
        <v>0</v>
      </c>
      <c r="W17" s="152">
        <v>0</v>
      </c>
      <c r="X17" s="30">
        <v>299</v>
      </c>
      <c r="Y17" s="31">
        <f>SUM(C17:W17)</f>
        <v>1049</v>
      </c>
      <c r="Z17" s="32">
        <f t="shared" si="0"/>
        <v>0.0886558627264061</v>
      </c>
      <c r="AA17" s="32">
        <f t="shared" si="1"/>
        <v>0.6263107721639657</v>
      </c>
      <c r="AB17" s="32">
        <f t="shared" si="2"/>
        <v>0.28503336510962823</v>
      </c>
      <c r="AC17" s="33">
        <f t="shared" si="4"/>
        <v>1</v>
      </c>
    </row>
    <row r="18" spans="1:29" s="34" customFormat="1" ht="12" outlineLevel="1">
      <c r="A18" s="173"/>
      <c r="B18" s="24" t="s">
        <v>14</v>
      </c>
      <c r="C18" s="153">
        <v>19</v>
      </c>
      <c r="D18" s="153">
        <v>28</v>
      </c>
      <c r="E18" s="153">
        <v>33</v>
      </c>
      <c r="F18" s="153">
        <v>55</v>
      </c>
      <c r="G18" s="153">
        <v>41</v>
      </c>
      <c r="H18" s="153">
        <v>49</v>
      </c>
      <c r="I18" s="153">
        <v>37</v>
      </c>
      <c r="J18" s="153">
        <v>44</v>
      </c>
      <c r="K18" s="153">
        <v>51</v>
      </c>
      <c r="L18" s="153">
        <v>69</v>
      </c>
      <c r="M18" s="153">
        <v>78</v>
      </c>
      <c r="N18" s="153">
        <v>79</v>
      </c>
      <c r="O18" s="153">
        <v>101</v>
      </c>
      <c r="P18" s="153">
        <v>99</v>
      </c>
      <c r="Q18" s="153">
        <v>81</v>
      </c>
      <c r="R18" s="153">
        <v>104</v>
      </c>
      <c r="S18" s="153">
        <v>75</v>
      </c>
      <c r="T18" s="153">
        <v>66</v>
      </c>
      <c r="U18" s="153">
        <v>26</v>
      </c>
      <c r="V18" s="153">
        <v>15</v>
      </c>
      <c r="W18" s="153">
        <v>2</v>
      </c>
      <c r="X18" s="35">
        <v>468</v>
      </c>
      <c r="Y18" s="36">
        <f>SUM(C18:W18)</f>
        <v>1152</v>
      </c>
      <c r="Z18" s="37">
        <f t="shared" si="0"/>
        <v>0.06944444444444445</v>
      </c>
      <c r="AA18" s="37">
        <f t="shared" si="1"/>
        <v>0.5243055555555556</v>
      </c>
      <c r="AB18" s="37">
        <f t="shared" si="2"/>
        <v>0.40625</v>
      </c>
      <c r="AC18" s="38">
        <f t="shared" si="4"/>
        <v>1</v>
      </c>
    </row>
    <row r="19" spans="1:29" s="34" customFormat="1" ht="12" outlineLevel="1">
      <c r="A19" s="174"/>
      <c r="B19" s="25" t="s">
        <v>15</v>
      </c>
      <c r="C19" s="154">
        <v>42</v>
      </c>
      <c r="D19" s="154">
        <v>52</v>
      </c>
      <c r="E19" s="154">
        <v>79</v>
      </c>
      <c r="F19" s="154">
        <v>115</v>
      </c>
      <c r="G19" s="154">
        <v>78</v>
      </c>
      <c r="H19" s="154">
        <v>86</v>
      </c>
      <c r="I19" s="154">
        <v>69</v>
      </c>
      <c r="J19" s="154">
        <v>97</v>
      </c>
      <c r="K19" s="154">
        <v>122</v>
      </c>
      <c r="L19" s="154">
        <v>151</v>
      </c>
      <c r="M19" s="154">
        <v>158</v>
      </c>
      <c r="N19" s="154">
        <v>165</v>
      </c>
      <c r="O19" s="154">
        <v>220</v>
      </c>
      <c r="P19" s="154">
        <v>184</v>
      </c>
      <c r="Q19" s="154">
        <v>148</v>
      </c>
      <c r="R19" s="154">
        <v>157</v>
      </c>
      <c r="S19" s="154">
        <v>134</v>
      </c>
      <c r="T19" s="154">
        <v>96</v>
      </c>
      <c r="U19" s="154">
        <v>31</v>
      </c>
      <c r="V19" s="154">
        <v>15</v>
      </c>
      <c r="W19" s="154">
        <v>2</v>
      </c>
      <c r="X19" s="39">
        <v>767</v>
      </c>
      <c r="Y19" s="40">
        <f t="shared" si="3"/>
        <v>2201</v>
      </c>
      <c r="Z19" s="37">
        <f t="shared" si="0"/>
        <v>0.07860063607451158</v>
      </c>
      <c r="AA19" s="37">
        <f t="shared" si="1"/>
        <v>0.5729213993639255</v>
      </c>
      <c r="AB19" s="37">
        <f t="shared" si="2"/>
        <v>0.34847796456156294</v>
      </c>
      <c r="AC19" s="41">
        <f t="shared" si="4"/>
        <v>1</v>
      </c>
    </row>
    <row r="20" spans="1:29" s="34" customFormat="1" ht="12" outlineLevel="1">
      <c r="A20" s="172" t="s">
        <v>39</v>
      </c>
      <c r="B20" s="23" t="s">
        <v>13</v>
      </c>
      <c r="C20" s="152">
        <v>74</v>
      </c>
      <c r="D20" s="152">
        <v>82</v>
      </c>
      <c r="E20" s="152">
        <v>106</v>
      </c>
      <c r="F20" s="152">
        <v>130</v>
      </c>
      <c r="G20" s="152">
        <v>108</v>
      </c>
      <c r="H20" s="152">
        <v>93</v>
      </c>
      <c r="I20" s="152">
        <v>114</v>
      </c>
      <c r="J20" s="152">
        <v>127</v>
      </c>
      <c r="K20" s="152">
        <v>149</v>
      </c>
      <c r="L20" s="152">
        <v>130</v>
      </c>
      <c r="M20" s="152">
        <v>189</v>
      </c>
      <c r="N20" s="152">
        <v>199</v>
      </c>
      <c r="O20" s="152">
        <v>269</v>
      </c>
      <c r="P20" s="152">
        <v>243</v>
      </c>
      <c r="Q20" s="152">
        <v>148</v>
      </c>
      <c r="R20" s="152">
        <v>143</v>
      </c>
      <c r="S20" s="152">
        <v>114</v>
      </c>
      <c r="T20" s="152">
        <v>61</v>
      </c>
      <c r="U20" s="152">
        <v>29</v>
      </c>
      <c r="V20" s="152">
        <v>2</v>
      </c>
      <c r="W20" s="152">
        <v>2</v>
      </c>
      <c r="X20" s="30">
        <v>742</v>
      </c>
      <c r="Y20" s="31">
        <f t="shared" si="3"/>
        <v>2512</v>
      </c>
      <c r="Z20" s="32">
        <f t="shared" si="0"/>
        <v>0.10429936305732485</v>
      </c>
      <c r="AA20" s="32">
        <f t="shared" si="1"/>
        <v>0.6003184713375797</v>
      </c>
      <c r="AB20" s="32">
        <f t="shared" si="2"/>
        <v>0.29538216560509556</v>
      </c>
      <c r="AC20" s="33">
        <f t="shared" si="4"/>
        <v>1</v>
      </c>
    </row>
    <row r="21" spans="1:29" s="34" customFormat="1" ht="12" outlineLevel="1">
      <c r="A21" s="173"/>
      <c r="B21" s="24" t="s">
        <v>14</v>
      </c>
      <c r="C21" s="153">
        <v>71</v>
      </c>
      <c r="D21" s="153">
        <v>83</v>
      </c>
      <c r="E21" s="153">
        <v>105</v>
      </c>
      <c r="F21" s="153">
        <v>144</v>
      </c>
      <c r="G21" s="153">
        <v>119</v>
      </c>
      <c r="H21" s="153">
        <v>109</v>
      </c>
      <c r="I21" s="153">
        <v>105</v>
      </c>
      <c r="J21" s="153">
        <v>111</v>
      </c>
      <c r="K21" s="153">
        <v>166</v>
      </c>
      <c r="L21" s="153">
        <v>152</v>
      </c>
      <c r="M21" s="153">
        <v>207</v>
      </c>
      <c r="N21" s="153">
        <v>205</v>
      </c>
      <c r="O21" s="153">
        <v>246</v>
      </c>
      <c r="P21" s="153">
        <v>250</v>
      </c>
      <c r="Q21" s="153">
        <v>166</v>
      </c>
      <c r="R21" s="153">
        <v>181</v>
      </c>
      <c r="S21" s="153">
        <v>191</v>
      </c>
      <c r="T21" s="153">
        <v>149</v>
      </c>
      <c r="U21" s="153">
        <v>75</v>
      </c>
      <c r="V21" s="153">
        <v>18</v>
      </c>
      <c r="W21" s="153">
        <v>6</v>
      </c>
      <c r="X21" s="35">
        <v>1036</v>
      </c>
      <c r="Y21" s="36">
        <f t="shared" si="3"/>
        <v>2859</v>
      </c>
      <c r="Z21" s="37">
        <f t="shared" si="0"/>
        <v>0.09059111577474642</v>
      </c>
      <c r="AA21" s="37">
        <f t="shared" si="1"/>
        <v>0.5470444211262679</v>
      </c>
      <c r="AB21" s="37">
        <f t="shared" si="2"/>
        <v>0.3623644630989857</v>
      </c>
      <c r="AC21" s="38">
        <f t="shared" si="4"/>
        <v>1</v>
      </c>
    </row>
    <row r="22" spans="1:29" s="34" customFormat="1" ht="12" outlineLevel="1">
      <c r="A22" s="174"/>
      <c r="B22" s="25" t="s">
        <v>15</v>
      </c>
      <c r="C22" s="154">
        <v>145</v>
      </c>
      <c r="D22" s="154">
        <v>165</v>
      </c>
      <c r="E22" s="154">
        <v>211</v>
      </c>
      <c r="F22" s="154">
        <v>274</v>
      </c>
      <c r="G22" s="154">
        <v>227</v>
      </c>
      <c r="H22" s="154">
        <v>202</v>
      </c>
      <c r="I22" s="154">
        <v>219</v>
      </c>
      <c r="J22" s="154">
        <v>238</v>
      </c>
      <c r="K22" s="154">
        <v>315</v>
      </c>
      <c r="L22" s="154">
        <v>282</v>
      </c>
      <c r="M22" s="154">
        <v>396</v>
      </c>
      <c r="N22" s="154">
        <v>404</v>
      </c>
      <c r="O22" s="154">
        <v>515</v>
      </c>
      <c r="P22" s="154">
        <v>493</v>
      </c>
      <c r="Q22" s="154">
        <v>314</v>
      </c>
      <c r="R22" s="154">
        <v>324</v>
      </c>
      <c r="S22" s="154">
        <v>305</v>
      </c>
      <c r="T22" s="154">
        <v>210</v>
      </c>
      <c r="U22" s="154">
        <v>104</v>
      </c>
      <c r="V22" s="154">
        <v>20</v>
      </c>
      <c r="W22" s="154">
        <v>8</v>
      </c>
      <c r="X22" s="39">
        <v>1778</v>
      </c>
      <c r="Y22" s="40">
        <f t="shared" si="3"/>
        <v>5371</v>
      </c>
      <c r="Z22" s="37">
        <f t="shared" si="0"/>
        <v>0.09700242040588344</v>
      </c>
      <c r="AA22" s="37">
        <f t="shared" si="1"/>
        <v>0.571960528765593</v>
      </c>
      <c r="AB22" s="37">
        <f t="shared" si="2"/>
        <v>0.3310370508285235</v>
      </c>
      <c r="AC22" s="41">
        <f t="shared" si="4"/>
        <v>1</v>
      </c>
    </row>
    <row r="23" spans="1:29" s="44" customFormat="1" ht="12.75" customHeight="1">
      <c r="A23" s="175" t="s">
        <v>83</v>
      </c>
      <c r="B23" s="26" t="s">
        <v>13</v>
      </c>
      <c r="C23" s="30">
        <v>2239</v>
      </c>
      <c r="D23" s="30">
        <v>2360</v>
      </c>
      <c r="E23" s="30">
        <v>2434</v>
      </c>
      <c r="F23" s="30">
        <v>2584</v>
      </c>
      <c r="G23" s="30">
        <v>2000</v>
      </c>
      <c r="H23" s="30">
        <v>2146</v>
      </c>
      <c r="I23" s="30">
        <v>2565</v>
      </c>
      <c r="J23" s="30">
        <v>2979</v>
      </c>
      <c r="K23" s="30">
        <v>3332</v>
      </c>
      <c r="L23" s="30">
        <v>2928</v>
      </c>
      <c r="M23" s="30">
        <v>2795</v>
      </c>
      <c r="N23" s="30">
        <v>2881</v>
      </c>
      <c r="O23" s="30">
        <v>3264</v>
      </c>
      <c r="P23" s="30">
        <v>3215</v>
      </c>
      <c r="Q23" s="30">
        <v>2300</v>
      </c>
      <c r="R23" s="30">
        <v>1977</v>
      </c>
      <c r="S23" s="30">
        <v>1445</v>
      </c>
      <c r="T23" s="30">
        <v>757</v>
      </c>
      <c r="U23" s="30">
        <v>254</v>
      </c>
      <c r="V23" s="30">
        <v>44</v>
      </c>
      <c r="W23" s="30">
        <v>8</v>
      </c>
      <c r="X23" s="30">
        <v>10000</v>
      </c>
      <c r="Y23" s="30">
        <f>SUM(Y2,Y5,Y8,Y11,Y14,Y17,Y20)</f>
        <v>44507</v>
      </c>
      <c r="Z23" s="105">
        <f t="shared" si="0"/>
        <v>0.15802008672793044</v>
      </c>
      <c r="AA23" s="105">
        <f t="shared" si="1"/>
        <v>0.6172961556609072</v>
      </c>
      <c r="AB23" s="105">
        <f t="shared" si="2"/>
        <v>0.2246837576111623</v>
      </c>
      <c r="AC23" s="43">
        <f>SUM(Z23:AB23)</f>
        <v>1</v>
      </c>
    </row>
    <row r="24" spans="1:29" s="44" customFormat="1" ht="12" customHeight="1">
      <c r="A24" s="176"/>
      <c r="B24" s="27" t="s">
        <v>14</v>
      </c>
      <c r="C24" s="35">
        <v>2093</v>
      </c>
      <c r="D24" s="35">
        <v>2234</v>
      </c>
      <c r="E24" s="35">
        <v>2340</v>
      </c>
      <c r="F24" s="35">
        <v>2545</v>
      </c>
      <c r="G24" s="35">
        <v>2145</v>
      </c>
      <c r="H24" s="35">
        <v>2203</v>
      </c>
      <c r="I24" s="35">
        <v>2665</v>
      </c>
      <c r="J24" s="35">
        <v>3057</v>
      </c>
      <c r="K24" s="35">
        <v>3505</v>
      </c>
      <c r="L24" s="35">
        <v>3180</v>
      </c>
      <c r="M24" s="35">
        <v>3224</v>
      </c>
      <c r="N24" s="35">
        <v>3141</v>
      </c>
      <c r="O24" s="35">
        <v>3445</v>
      </c>
      <c r="P24" s="35">
        <v>3611</v>
      </c>
      <c r="Q24" s="35">
        <v>2817</v>
      </c>
      <c r="R24" s="35">
        <v>2548</v>
      </c>
      <c r="S24" s="35">
        <v>2263</v>
      </c>
      <c r="T24" s="35">
        <v>1563</v>
      </c>
      <c r="U24" s="35">
        <v>805</v>
      </c>
      <c r="V24" s="35">
        <v>260</v>
      </c>
      <c r="W24" s="35">
        <v>44</v>
      </c>
      <c r="X24" s="35">
        <v>13911</v>
      </c>
      <c r="Y24" s="35">
        <f>SUM(Y3,Y6,Y9,Y12,Y15,Y18,Y21)</f>
        <v>49688</v>
      </c>
      <c r="Z24" s="106">
        <f t="shared" si="0"/>
        <v>0.1341772661407181</v>
      </c>
      <c r="AA24" s="106">
        <f t="shared" si="1"/>
        <v>0.5858557398164547</v>
      </c>
      <c r="AB24" s="106">
        <f t="shared" si="2"/>
        <v>0.27996699404282727</v>
      </c>
      <c r="AC24" s="43">
        <f>SUM(Z24:AB24)</f>
        <v>1</v>
      </c>
    </row>
    <row r="25" spans="1:29" s="44" customFormat="1" ht="12" customHeight="1">
      <c r="A25" s="176"/>
      <c r="B25" s="28" t="s">
        <v>15</v>
      </c>
      <c r="C25" s="39">
        <v>4332</v>
      </c>
      <c r="D25" s="39">
        <v>4594</v>
      </c>
      <c r="E25" s="39">
        <v>4774</v>
      </c>
      <c r="F25" s="39">
        <v>5129</v>
      </c>
      <c r="G25" s="39">
        <v>4145</v>
      </c>
      <c r="H25" s="39">
        <v>4349</v>
      </c>
      <c r="I25" s="39">
        <v>5230</v>
      </c>
      <c r="J25" s="39">
        <v>6036</v>
      </c>
      <c r="K25" s="39">
        <v>6837</v>
      </c>
      <c r="L25" s="39">
        <v>6108</v>
      </c>
      <c r="M25" s="39">
        <v>6019</v>
      </c>
      <c r="N25" s="39">
        <v>6022</v>
      </c>
      <c r="O25" s="39">
        <v>6709</v>
      </c>
      <c r="P25" s="39">
        <v>6826</v>
      </c>
      <c r="Q25" s="39">
        <v>5117</v>
      </c>
      <c r="R25" s="39">
        <v>4525</v>
      </c>
      <c r="S25" s="39">
        <v>3708</v>
      </c>
      <c r="T25" s="39">
        <v>2320</v>
      </c>
      <c r="U25" s="39">
        <v>1059</v>
      </c>
      <c r="V25" s="39">
        <v>304</v>
      </c>
      <c r="W25" s="39">
        <v>52</v>
      </c>
      <c r="X25" s="39">
        <v>23911</v>
      </c>
      <c r="Y25" s="39">
        <f>SUM(Y4,Y7,Y10,Y13,Y16,Y19,Y22)</f>
        <v>94195</v>
      </c>
      <c r="Z25" s="107">
        <f t="shared" si="0"/>
        <v>0.14544296406390997</v>
      </c>
      <c r="AA25" s="107">
        <f t="shared" si="1"/>
        <v>0.6007112904081958</v>
      </c>
      <c r="AB25" s="107">
        <f t="shared" si="2"/>
        <v>0.25384574552789424</v>
      </c>
      <c r="AC25" s="43">
        <f>SUM(Z25:AB25)</f>
        <v>1</v>
      </c>
    </row>
    <row r="26" spans="1:29" s="34" customFormat="1" ht="12" outlineLevel="1">
      <c r="A26" s="172" t="s">
        <v>52</v>
      </c>
      <c r="B26" s="23" t="s">
        <v>13</v>
      </c>
      <c r="C26" s="152">
        <v>323</v>
      </c>
      <c r="D26" s="152">
        <v>332</v>
      </c>
      <c r="E26" s="152">
        <v>359</v>
      </c>
      <c r="F26" s="152">
        <v>286</v>
      </c>
      <c r="G26" s="152">
        <v>275</v>
      </c>
      <c r="H26" s="152">
        <v>350</v>
      </c>
      <c r="I26" s="152">
        <v>377</v>
      </c>
      <c r="J26" s="152">
        <v>428</v>
      </c>
      <c r="K26" s="152">
        <v>457</v>
      </c>
      <c r="L26" s="152">
        <v>388</v>
      </c>
      <c r="M26" s="152">
        <v>338</v>
      </c>
      <c r="N26" s="152">
        <v>408</v>
      </c>
      <c r="O26" s="152">
        <v>587</v>
      </c>
      <c r="P26" s="152">
        <v>660</v>
      </c>
      <c r="Q26" s="152">
        <v>396</v>
      </c>
      <c r="R26" s="152">
        <v>261</v>
      </c>
      <c r="S26" s="152">
        <v>168</v>
      </c>
      <c r="T26" s="152">
        <v>105</v>
      </c>
      <c r="U26" s="152">
        <v>34</v>
      </c>
      <c r="V26" s="152">
        <v>8</v>
      </c>
      <c r="W26" s="152">
        <v>2</v>
      </c>
      <c r="X26" s="30">
        <v>1634</v>
      </c>
      <c r="Y26" s="31">
        <f aca="true" t="shared" si="5" ref="Y26:Y34">SUM(C26:W26)</f>
        <v>6542</v>
      </c>
      <c r="Z26" s="32">
        <f t="shared" si="0"/>
        <v>0.15499847141546927</v>
      </c>
      <c r="AA26" s="32">
        <f t="shared" si="1"/>
        <v>0.5952308162641394</v>
      </c>
      <c r="AB26" s="32">
        <f t="shared" si="2"/>
        <v>0.24977071232039133</v>
      </c>
      <c r="AC26" s="33">
        <f aca="true" t="shared" si="6" ref="AC26:AC34">SUM(Z26:AB26)</f>
        <v>1</v>
      </c>
    </row>
    <row r="27" spans="1:29" s="34" customFormat="1" ht="12" outlineLevel="1">
      <c r="A27" s="173"/>
      <c r="B27" s="24" t="s">
        <v>14</v>
      </c>
      <c r="C27" s="153">
        <v>312</v>
      </c>
      <c r="D27" s="153">
        <v>270</v>
      </c>
      <c r="E27" s="153">
        <v>308</v>
      </c>
      <c r="F27" s="153">
        <v>320</v>
      </c>
      <c r="G27" s="153">
        <v>266</v>
      </c>
      <c r="H27" s="153">
        <v>367</v>
      </c>
      <c r="I27" s="153">
        <v>441</v>
      </c>
      <c r="J27" s="153">
        <v>458</v>
      </c>
      <c r="K27" s="153">
        <v>465</v>
      </c>
      <c r="L27" s="153">
        <v>435</v>
      </c>
      <c r="M27" s="153">
        <v>369</v>
      </c>
      <c r="N27" s="153">
        <v>498</v>
      </c>
      <c r="O27" s="153">
        <v>674</v>
      </c>
      <c r="P27" s="153">
        <v>673</v>
      </c>
      <c r="Q27" s="153">
        <v>375</v>
      </c>
      <c r="R27" s="153">
        <v>297</v>
      </c>
      <c r="S27" s="153">
        <v>276</v>
      </c>
      <c r="T27" s="153">
        <v>216</v>
      </c>
      <c r="U27" s="153">
        <v>121</v>
      </c>
      <c r="V27" s="153">
        <v>39</v>
      </c>
      <c r="W27" s="153">
        <v>7</v>
      </c>
      <c r="X27" s="35">
        <v>2004</v>
      </c>
      <c r="Y27" s="36">
        <f t="shared" si="5"/>
        <v>7187</v>
      </c>
      <c r="Z27" s="37">
        <f t="shared" si="0"/>
        <v>0.12383470154445526</v>
      </c>
      <c r="AA27" s="37">
        <f t="shared" si="1"/>
        <v>0.597328509809378</v>
      </c>
      <c r="AB27" s="37">
        <f t="shared" si="2"/>
        <v>0.2788367886461667</v>
      </c>
      <c r="AC27" s="38">
        <f t="shared" si="6"/>
        <v>1</v>
      </c>
    </row>
    <row r="28" spans="1:29" s="34" customFormat="1" ht="12" outlineLevel="1">
      <c r="A28" s="174"/>
      <c r="B28" s="25" t="s">
        <v>15</v>
      </c>
      <c r="C28" s="154">
        <v>635</v>
      </c>
      <c r="D28" s="154">
        <v>602</v>
      </c>
      <c r="E28" s="154">
        <v>667</v>
      </c>
      <c r="F28" s="154">
        <v>606</v>
      </c>
      <c r="G28" s="154">
        <v>541</v>
      </c>
      <c r="H28" s="154">
        <v>717</v>
      </c>
      <c r="I28" s="154">
        <v>818</v>
      </c>
      <c r="J28" s="154">
        <v>886</v>
      </c>
      <c r="K28" s="154">
        <v>922</v>
      </c>
      <c r="L28" s="154">
        <v>823</v>
      </c>
      <c r="M28" s="154">
        <v>707</v>
      </c>
      <c r="N28" s="154">
        <v>906</v>
      </c>
      <c r="O28" s="154">
        <v>1261</v>
      </c>
      <c r="P28" s="154">
        <v>1333</v>
      </c>
      <c r="Q28" s="154">
        <v>771</v>
      </c>
      <c r="R28" s="154">
        <v>558</v>
      </c>
      <c r="S28" s="154">
        <v>444</v>
      </c>
      <c r="T28" s="154">
        <v>321</v>
      </c>
      <c r="U28" s="154">
        <v>155</v>
      </c>
      <c r="V28" s="154">
        <v>47</v>
      </c>
      <c r="W28" s="154">
        <v>9</v>
      </c>
      <c r="X28" s="39">
        <v>3638</v>
      </c>
      <c r="Y28" s="40">
        <f t="shared" si="5"/>
        <v>13729</v>
      </c>
      <c r="Z28" s="37">
        <f t="shared" si="0"/>
        <v>0.13868453638283926</v>
      </c>
      <c r="AA28" s="37">
        <f t="shared" si="1"/>
        <v>0.5963289387428072</v>
      </c>
      <c r="AB28" s="37">
        <f t="shared" si="2"/>
        <v>0.26498652487435354</v>
      </c>
      <c r="AC28" s="41">
        <f t="shared" si="6"/>
        <v>1</v>
      </c>
    </row>
    <row r="29" spans="1:29" s="34" customFormat="1" ht="12" outlineLevel="1">
      <c r="A29" s="172" t="s">
        <v>53</v>
      </c>
      <c r="B29" s="23" t="s">
        <v>13</v>
      </c>
      <c r="C29" s="152">
        <v>17</v>
      </c>
      <c r="D29" s="152">
        <v>20</v>
      </c>
      <c r="E29" s="152">
        <v>29</v>
      </c>
      <c r="F29" s="152">
        <v>14</v>
      </c>
      <c r="G29" s="152">
        <v>31</v>
      </c>
      <c r="H29" s="152">
        <v>29</v>
      </c>
      <c r="I29" s="152">
        <v>18</v>
      </c>
      <c r="J29" s="152">
        <v>22</v>
      </c>
      <c r="K29" s="152">
        <v>26</v>
      </c>
      <c r="L29" s="152">
        <v>33</v>
      </c>
      <c r="M29" s="152">
        <v>35</v>
      </c>
      <c r="N29" s="152">
        <v>55</v>
      </c>
      <c r="O29" s="152">
        <v>64</v>
      </c>
      <c r="P29" s="152">
        <v>53</v>
      </c>
      <c r="Q29" s="152">
        <v>34</v>
      </c>
      <c r="R29" s="152">
        <v>40</v>
      </c>
      <c r="S29" s="152">
        <v>29</v>
      </c>
      <c r="T29" s="152">
        <v>17</v>
      </c>
      <c r="U29" s="152">
        <v>10</v>
      </c>
      <c r="V29" s="152">
        <v>1</v>
      </c>
      <c r="W29" s="152">
        <v>1</v>
      </c>
      <c r="X29" s="30">
        <v>185</v>
      </c>
      <c r="Y29" s="31">
        <f t="shared" si="5"/>
        <v>578</v>
      </c>
      <c r="Z29" s="32">
        <f t="shared" si="0"/>
        <v>0.11418685121107267</v>
      </c>
      <c r="AA29" s="32">
        <f t="shared" si="1"/>
        <v>0.5657439446366782</v>
      </c>
      <c r="AB29" s="32">
        <f t="shared" si="2"/>
        <v>0.32006920415224915</v>
      </c>
      <c r="AC29" s="33">
        <f t="shared" si="6"/>
        <v>1</v>
      </c>
    </row>
    <row r="30" spans="1:29" s="34" customFormat="1" ht="12" outlineLevel="1">
      <c r="A30" s="173"/>
      <c r="B30" s="24" t="s">
        <v>14</v>
      </c>
      <c r="C30" s="153">
        <v>17</v>
      </c>
      <c r="D30" s="153">
        <v>15</v>
      </c>
      <c r="E30" s="153">
        <v>17</v>
      </c>
      <c r="F30" s="153">
        <v>34</v>
      </c>
      <c r="G30" s="153">
        <v>37</v>
      </c>
      <c r="H30" s="153">
        <v>30</v>
      </c>
      <c r="I30" s="153">
        <v>27</v>
      </c>
      <c r="J30" s="153">
        <v>27</v>
      </c>
      <c r="K30" s="153">
        <v>42</v>
      </c>
      <c r="L30" s="153">
        <v>30</v>
      </c>
      <c r="M30" s="153">
        <v>42</v>
      </c>
      <c r="N30" s="153">
        <v>53</v>
      </c>
      <c r="O30" s="153">
        <v>52</v>
      </c>
      <c r="P30" s="153">
        <v>55</v>
      </c>
      <c r="Q30" s="153">
        <v>43</v>
      </c>
      <c r="R30" s="153">
        <v>46</v>
      </c>
      <c r="S30" s="153">
        <v>55</v>
      </c>
      <c r="T30" s="153">
        <v>42</v>
      </c>
      <c r="U30" s="153">
        <v>34</v>
      </c>
      <c r="V30" s="153">
        <v>10</v>
      </c>
      <c r="W30" s="153">
        <v>0</v>
      </c>
      <c r="X30" s="35">
        <v>285</v>
      </c>
      <c r="Y30" s="36">
        <f t="shared" si="5"/>
        <v>708</v>
      </c>
      <c r="Z30" s="37">
        <f t="shared" si="0"/>
        <v>0.0692090395480226</v>
      </c>
      <c r="AA30" s="37">
        <f t="shared" si="1"/>
        <v>0.5282485875706214</v>
      </c>
      <c r="AB30" s="37">
        <f t="shared" si="2"/>
        <v>0.4025423728813559</v>
      </c>
      <c r="AC30" s="38">
        <f t="shared" si="6"/>
        <v>1</v>
      </c>
    </row>
    <row r="31" spans="1:29" s="34" customFormat="1" ht="12" outlineLevel="1">
      <c r="A31" s="174"/>
      <c r="B31" s="25" t="s">
        <v>15</v>
      </c>
      <c r="C31" s="154">
        <v>34</v>
      </c>
      <c r="D31" s="154">
        <v>35</v>
      </c>
      <c r="E31" s="154">
        <v>46</v>
      </c>
      <c r="F31" s="154">
        <v>48</v>
      </c>
      <c r="G31" s="154">
        <v>68</v>
      </c>
      <c r="H31" s="154">
        <v>59</v>
      </c>
      <c r="I31" s="154">
        <v>45</v>
      </c>
      <c r="J31" s="154">
        <v>49</v>
      </c>
      <c r="K31" s="154">
        <v>68</v>
      </c>
      <c r="L31" s="154">
        <v>63</v>
      </c>
      <c r="M31" s="154">
        <v>77</v>
      </c>
      <c r="N31" s="154">
        <v>108</v>
      </c>
      <c r="O31" s="154">
        <v>116</v>
      </c>
      <c r="P31" s="154">
        <v>108</v>
      </c>
      <c r="Q31" s="154">
        <v>77</v>
      </c>
      <c r="R31" s="154">
        <v>86</v>
      </c>
      <c r="S31" s="154">
        <v>84</v>
      </c>
      <c r="T31" s="154">
        <v>59</v>
      </c>
      <c r="U31" s="154">
        <v>44</v>
      </c>
      <c r="V31" s="154">
        <v>11</v>
      </c>
      <c r="W31" s="154">
        <v>1</v>
      </c>
      <c r="X31" s="39">
        <v>470</v>
      </c>
      <c r="Y31" s="40">
        <f t="shared" si="5"/>
        <v>1286</v>
      </c>
      <c r="Z31" s="37">
        <f t="shared" si="0"/>
        <v>0.08942457231726283</v>
      </c>
      <c r="AA31" s="37">
        <f t="shared" si="1"/>
        <v>0.5451010886469674</v>
      </c>
      <c r="AB31" s="37">
        <f t="shared" si="2"/>
        <v>0.3654743390357698</v>
      </c>
      <c r="AC31" s="41">
        <f t="shared" si="6"/>
        <v>1</v>
      </c>
    </row>
    <row r="32" spans="1:29" s="34" customFormat="1" ht="12" outlineLevel="1">
      <c r="A32" s="172" t="s">
        <v>54</v>
      </c>
      <c r="B32" s="23" t="s">
        <v>13</v>
      </c>
      <c r="C32" s="152">
        <v>26</v>
      </c>
      <c r="D32" s="152">
        <v>32</v>
      </c>
      <c r="E32" s="152">
        <v>35</v>
      </c>
      <c r="F32" s="152">
        <v>26</v>
      </c>
      <c r="G32" s="152">
        <v>35</v>
      </c>
      <c r="H32" s="152">
        <v>29</v>
      </c>
      <c r="I32" s="152">
        <v>26</v>
      </c>
      <c r="J32" s="152">
        <v>27</v>
      </c>
      <c r="K32" s="152">
        <v>40</v>
      </c>
      <c r="L32" s="152">
        <v>44</v>
      </c>
      <c r="M32" s="152">
        <v>50</v>
      </c>
      <c r="N32" s="152">
        <v>51</v>
      </c>
      <c r="O32" s="152">
        <v>56</v>
      </c>
      <c r="P32" s="152">
        <v>78</v>
      </c>
      <c r="Q32" s="152">
        <v>38</v>
      </c>
      <c r="R32" s="152">
        <v>34</v>
      </c>
      <c r="S32" s="152">
        <v>30</v>
      </c>
      <c r="T32" s="152">
        <v>15</v>
      </c>
      <c r="U32" s="152">
        <v>6</v>
      </c>
      <c r="V32" s="152">
        <v>3</v>
      </c>
      <c r="W32" s="152">
        <v>0</v>
      </c>
      <c r="X32" s="30">
        <v>204</v>
      </c>
      <c r="Y32" s="31">
        <f t="shared" si="5"/>
        <v>681</v>
      </c>
      <c r="Z32" s="32">
        <f t="shared" si="0"/>
        <v>0.13656387665198239</v>
      </c>
      <c r="AA32" s="32">
        <f t="shared" si="1"/>
        <v>0.5638766519823789</v>
      </c>
      <c r="AB32" s="32">
        <f t="shared" si="2"/>
        <v>0.29955947136563876</v>
      </c>
      <c r="AC32" s="33">
        <f t="shared" si="6"/>
        <v>1</v>
      </c>
    </row>
    <row r="33" spans="1:29" s="34" customFormat="1" ht="12" outlineLevel="1">
      <c r="A33" s="173"/>
      <c r="B33" s="24" t="s">
        <v>14</v>
      </c>
      <c r="C33" s="153">
        <v>17</v>
      </c>
      <c r="D33" s="153">
        <v>26</v>
      </c>
      <c r="E33" s="153">
        <v>40</v>
      </c>
      <c r="F33" s="153">
        <v>45</v>
      </c>
      <c r="G33" s="153">
        <v>43</v>
      </c>
      <c r="H33" s="153">
        <v>29</v>
      </c>
      <c r="I33" s="153">
        <v>36</v>
      </c>
      <c r="J33" s="153">
        <v>25</v>
      </c>
      <c r="K33" s="153">
        <v>43</v>
      </c>
      <c r="L33" s="153">
        <v>64</v>
      </c>
      <c r="M33" s="153">
        <v>46</v>
      </c>
      <c r="N33" s="153">
        <v>41</v>
      </c>
      <c r="O33" s="153">
        <v>54</v>
      </c>
      <c r="P33" s="153">
        <v>67</v>
      </c>
      <c r="Q33" s="153">
        <v>47</v>
      </c>
      <c r="R33" s="153">
        <v>56</v>
      </c>
      <c r="S33" s="153">
        <v>47</v>
      </c>
      <c r="T33" s="153">
        <v>37</v>
      </c>
      <c r="U33" s="153">
        <v>22</v>
      </c>
      <c r="V33" s="153">
        <v>5</v>
      </c>
      <c r="W33" s="153">
        <v>2</v>
      </c>
      <c r="X33" s="35">
        <v>283</v>
      </c>
      <c r="Y33" s="36">
        <f t="shared" si="5"/>
        <v>792</v>
      </c>
      <c r="Z33" s="37">
        <f t="shared" si="0"/>
        <v>0.10479797979797979</v>
      </c>
      <c r="AA33" s="37">
        <f t="shared" si="1"/>
        <v>0.5378787878787878</v>
      </c>
      <c r="AB33" s="37">
        <f t="shared" si="2"/>
        <v>0.3573232323232323</v>
      </c>
      <c r="AC33" s="38">
        <f t="shared" si="6"/>
        <v>1</v>
      </c>
    </row>
    <row r="34" spans="1:29" s="34" customFormat="1" ht="12" outlineLevel="1">
      <c r="A34" s="174"/>
      <c r="B34" s="25" t="s">
        <v>15</v>
      </c>
      <c r="C34" s="154">
        <v>43</v>
      </c>
      <c r="D34" s="154">
        <v>58</v>
      </c>
      <c r="E34" s="154">
        <v>75</v>
      </c>
      <c r="F34" s="154">
        <v>71</v>
      </c>
      <c r="G34" s="154">
        <v>78</v>
      </c>
      <c r="H34" s="154">
        <v>58</v>
      </c>
      <c r="I34" s="154">
        <v>62</v>
      </c>
      <c r="J34" s="154">
        <v>52</v>
      </c>
      <c r="K34" s="154">
        <v>83</v>
      </c>
      <c r="L34" s="154">
        <v>108</v>
      </c>
      <c r="M34" s="154">
        <v>96</v>
      </c>
      <c r="N34" s="154">
        <v>92</v>
      </c>
      <c r="O34" s="154">
        <v>110</v>
      </c>
      <c r="P34" s="154">
        <v>145</v>
      </c>
      <c r="Q34" s="154">
        <v>85</v>
      </c>
      <c r="R34" s="154">
        <v>90</v>
      </c>
      <c r="S34" s="154">
        <v>77</v>
      </c>
      <c r="T34" s="154">
        <v>52</v>
      </c>
      <c r="U34" s="154">
        <v>28</v>
      </c>
      <c r="V34" s="154">
        <v>8</v>
      </c>
      <c r="W34" s="154">
        <v>2</v>
      </c>
      <c r="X34" s="39">
        <v>487</v>
      </c>
      <c r="Y34" s="40">
        <f t="shared" si="5"/>
        <v>1473</v>
      </c>
      <c r="Z34" s="37">
        <f t="shared" si="0"/>
        <v>0.11948404616429056</v>
      </c>
      <c r="AA34" s="37">
        <f t="shared" si="1"/>
        <v>0.5498981670061099</v>
      </c>
      <c r="AB34" s="37">
        <f t="shared" si="2"/>
        <v>0.33061778682959947</v>
      </c>
      <c r="AC34" s="41">
        <f t="shared" si="6"/>
        <v>1</v>
      </c>
    </row>
    <row r="35" spans="1:29" s="44" customFormat="1" ht="12" customHeight="1">
      <c r="A35" s="175" t="s">
        <v>47</v>
      </c>
      <c r="B35" s="26" t="s">
        <v>13</v>
      </c>
      <c r="C35" s="30">
        <v>366</v>
      </c>
      <c r="D35" s="30">
        <v>384</v>
      </c>
      <c r="E35" s="30">
        <v>423</v>
      </c>
      <c r="F35" s="30">
        <v>326</v>
      </c>
      <c r="G35" s="30">
        <v>341</v>
      </c>
      <c r="H35" s="30">
        <v>408</v>
      </c>
      <c r="I35" s="30">
        <v>421</v>
      </c>
      <c r="J35" s="30">
        <v>477</v>
      </c>
      <c r="K35" s="30">
        <v>523</v>
      </c>
      <c r="L35" s="30">
        <v>465</v>
      </c>
      <c r="M35" s="30">
        <v>423</v>
      </c>
      <c r="N35" s="30">
        <v>514</v>
      </c>
      <c r="O35" s="30">
        <v>707</v>
      </c>
      <c r="P35" s="30">
        <v>791</v>
      </c>
      <c r="Q35" s="30">
        <v>468</v>
      </c>
      <c r="R35" s="30">
        <v>335</v>
      </c>
      <c r="S35" s="30">
        <v>227</v>
      </c>
      <c r="T35" s="30">
        <v>137</v>
      </c>
      <c r="U35" s="30">
        <v>50</v>
      </c>
      <c r="V35" s="30">
        <v>12</v>
      </c>
      <c r="W35" s="30">
        <v>3</v>
      </c>
      <c r="X35" s="30">
        <v>2023</v>
      </c>
      <c r="Y35" s="30">
        <f>SUM(Y26,Y29,Y32)</f>
        <v>7801</v>
      </c>
      <c r="Z35" s="105">
        <f aca="true" t="shared" si="7" ref="Z35:Z40">SUM(C35:E35)/$Y35</f>
        <v>0.15036533777720806</v>
      </c>
      <c r="AA35" s="105">
        <f aca="true" t="shared" si="8" ref="AA35:AA40">SUM(F35:O35)/$Y35</f>
        <v>0.5903089347519549</v>
      </c>
      <c r="AB35" s="105">
        <f aca="true" t="shared" si="9" ref="AB35:AB40">X35/$Y35</f>
        <v>0.2593257274708371</v>
      </c>
      <c r="AC35" s="43">
        <f aca="true" t="shared" si="10" ref="AC35:AC40">SUM(Z35:AB35)</f>
        <v>1</v>
      </c>
    </row>
    <row r="36" spans="1:29" s="44" customFormat="1" ht="12" customHeight="1">
      <c r="A36" s="176"/>
      <c r="B36" s="27" t="s">
        <v>14</v>
      </c>
      <c r="C36" s="35">
        <v>346</v>
      </c>
      <c r="D36" s="35">
        <v>311</v>
      </c>
      <c r="E36" s="35">
        <v>365</v>
      </c>
      <c r="F36" s="35">
        <v>399</v>
      </c>
      <c r="G36" s="35">
        <v>346</v>
      </c>
      <c r="H36" s="35">
        <v>426</v>
      </c>
      <c r="I36" s="35">
        <v>504</v>
      </c>
      <c r="J36" s="35">
        <v>510</v>
      </c>
      <c r="K36" s="35">
        <v>550</v>
      </c>
      <c r="L36" s="35">
        <v>529</v>
      </c>
      <c r="M36" s="35">
        <v>457</v>
      </c>
      <c r="N36" s="35">
        <v>592</v>
      </c>
      <c r="O36" s="35">
        <v>780</v>
      </c>
      <c r="P36" s="35">
        <v>795</v>
      </c>
      <c r="Q36" s="35">
        <v>465</v>
      </c>
      <c r="R36" s="35">
        <v>399</v>
      </c>
      <c r="S36" s="35">
        <v>378</v>
      </c>
      <c r="T36" s="35">
        <v>295</v>
      </c>
      <c r="U36" s="35">
        <v>177</v>
      </c>
      <c r="V36" s="35">
        <v>54</v>
      </c>
      <c r="W36" s="35">
        <v>9</v>
      </c>
      <c r="X36" s="35">
        <v>2572</v>
      </c>
      <c r="Y36" s="35">
        <f>SUM(Y27,Y30,Y33)</f>
        <v>8687</v>
      </c>
      <c r="Z36" s="106">
        <f t="shared" si="7"/>
        <v>0.11764705882352941</v>
      </c>
      <c r="AA36" s="106">
        <f t="shared" si="8"/>
        <v>0.5862783469552204</v>
      </c>
      <c r="AB36" s="106">
        <f t="shared" si="9"/>
        <v>0.29607459422125015</v>
      </c>
      <c r="AC36" s="43">
        <f t="shared" si="10"/>
        <v>1</v>
      </c>
    </row>
    <row r="37" spans="1:29" s="44" customFormat="1" ht="12" customHeight="1">
      <c r="A37" s="176"/>
      <c r="B37" s="28" t="s">
        <v>15</v>
      </c>
      <c r="C37" s="39">
        <v>712</v>
      </c>
      <c r="D37" s="39">
        <v>695</v>
      </c>
      <c r="E37" s="39">
        <v>788</v>
      </c>
      <c r="F37" s="39">
        <v>725</v>
      </c>
      <c r="G37" s="39">
        <v>687</v>
      </c>
      <c r="H37" s="39">
        <v>834</v>
      </c>
      <c r="I37" s="39">
        <v>925</v>
      </c>
      <c r="J37" s="39">
        <v>987</v>
      </c>
      <c r="K37" s="39">
        <v>1073</v>
      </c>
      <c r="L37" s="39">
        <v>994</v>
      </c>
      <c r="M37" s="39">
        <v>880</v>
      </c>
      <c r="N37" s="39">
        <v>1106</v>
      </c>
      <c r="O37" s="39">
        <v>1487</v>
      </c>
      <c r="P37" s="39">
        <v>1586</v>
      </c>
      <c r="Q37" s="39">
        <v>933</v>
      </c>
      <c r="R37" s="39">
        <v>734</v>
      </c>
      <c r="S37" s="39">
        <v>605</v>
      </c>
      <c r="T37" s="39">
        <v>432</v>
      </c>
      <c r="U37" s="39">
        <v>227</v>
      </c>
      <c r="V37" s="39">
        <v>66</v>
      </c>
      <c r="W37" s="39">
        <v>12</v>
      </c>
      <c r="X37" s="39">
        <v>4595</v>
      </c>
      <c r="Y37" s="39">
        <f>SUM(Y28,Y31,Y34)</f>
        <v>16488</v>
      </c>
      <c r="Z37" s="107">
        <f t="shared" si="7"/>
        <v>0.1331271227559437</v>
      </c>
      <c r="AA37" s="107">
        <f t="shared" si="8"/>
        <v>0.5881853469189714</v>
      </c>
      <c r="AB37" s="107">
        <f t="shared" si="9"/>
        <v>0.2786875303250849</v>
      </c>
      <c r="AC37" s="43">
        <f t="shared" si="10"/>
        <v>1</v>
      </c>
    </row>
    <row r="38" spans="1:29" s="44" customFormat="1" ht="12" customHeight="1" collapsed="1">
      <c r="A38" s="175" t="s">
        <v>48</v>
      </c>
      <c r="B38" s="26" t="s">
        <v>13</v>
      </c>
      <c r="C38" s="93">
        <v>101</v>
      </c>
      <c r="D38" s="93">
        <v>127</v>
      </c>
      <c r="E38" s="93">
        <v>130</v>
      </c>
      <c r="F38" s="93">
        <v>125</v>
      </c>
      <c r="G38" s="93">
        <v>121</v>
      </c>
      <c r="H38" s="93">
        <v>112</v>
      </c>
      <c r="I38" s="93">
        <v>117</v>
      </c>
      <c r="J38" s="93">
        <v>134</v>
      </c>
      <c r="K38" s="93">
        <v>167</v>
      </c>
      <c r="L38" s="93">
        <v>139</v>
      </c>
      <c r="M38" s="93">
        <v>176</v>
      </c>
      <c r="N38" s="93">
        <v>229</v>
      </c>
      <c r="O38" s="93">
        <v>246</v>
      </c>
      <c r="P38" s="93">
        <v>213</v>
      </c>
      <c r="Q38" s="93">
        <v>139</v>
      </c>
      <c r="R38" s="93">
        <v>125</v>
      </c>
      <c r="S38" s="93">
        <v>92</v>
      </c>
      <c r="T38" s="93">
        <v>47</v>
      </c>
      <c r="U38" s="93">
        <v>13</v>
      </c>
      <c r="V38" s="93">
        <v>1</v>
      </c>
      <c r="W38" s="93">
        <v>0</v>
      </c>
      <c r="X38" s="30">
        <v>630</v>
      </c>
      <c r="Y38" s="30">
        <f aca="true" t="shared" si="11" ref="Y38:Y46">SUM(C38:W38)</f>
        <v>2554</v>
      </c>
      <c r="Z38" s="105">
        <f t="shared" si="7"/>
        <v>0.14017227877838684</v>
      </c>
      <c r="AA38" s="105">
        <f t="shared" si="8"/>
        <v>0.6131558339859045</v>
      </c>
      <c r="AB38" s="105">
        <f t="shared" si="9"/>
        <v>0.24667188723570868</v>
      </c>
      <c r="AC38" s="43">
        <f t="shared" si="10"/>
        <v>0.9999999999999999</v>
      </c>
    </row>
    <row r="39" spans="1:29" s="44" customFormat="1" ht="12" customHeight="1">
      <c r="A39" s="176"/>
      <c r="B39" s="27" t="s">
        <v>14</v>
      </c>
      <c r="C39" s="94">
        <v>80</v>
      </c>
      <c r="D39" s="94">
        <v>99</v>
      </c>
      <c r="E39" s="94">
        <v>115</v>
      </c>
      <c r="F39" s="94">
        <v>144</v>
      </c>
      <c r="G39" s="94">
        <v>110</v>
      </c>
      <c r="H39" s="94">
        <v>119</v>
      </c>
      <c r="I39" s="94">
        <v>118</v>
      </c>
      <c r="J39" s="94">
        <v>130</v>
      </c>
      <c r="K39" s="94">
        <v>157</v>
      </c>
      <c r="L39" s="94">
        <v>170</v>
      </c>
      <c r="M39" s="94">
        <v>206</v>
      </c>
      <c r="N39" s="94">
        <v>203</v>
      </c>
      <c r="O39" s="94">
        <v>230</v>
      </c>
      <c r="P39" s="94">
        <v>223</v>
      </c>
      <c r="Q39" s="94">
        <v>145</v>
      </c>
      <c r="R39" s="94">
        <v>182</v>
      </c>
      <c r="S39" s="94">
        <v>188</v>
      </c>
      <c r="T39" s="94">
        <v>151</v>
      </c>
      <c r="U39" s="94">
        <v>73</v>
      </c>
      <c r="V39" s="94">
        <v>23</v>
      </c>
      <c r="W39" s="94">
        <v>5</v>
      </c>
      <c r="X39" s="35">
        <v>990</v>
      </c>
      <c r="Y39" s="35">
        <f t="shared" si="11"/>
        <v>2871</v>
      </c>
      <c r="Z39" s="106">
        <f t="shared" si="7"/>
        <v>0.10240334378265413</v>
      </c>
      <c r="AA39" s="106">
        <f t="shared" si="8"/>
        <v>0.5527690700104493</v>
      </c>
      <c r="AB39" s="106">
        <f t="shared" si="9"/>
        <v>0.3448275862068966</v>
      </c>
      <c r="AC39" s="43">
        <f t="shared" si="10"/>
        <v>1</v>
      </c>
    </row>
    <row r="40" spans="1:29" s="44" customFormat="1" ht="12" customHeight="1">
      <c r="A40" s="176"/>
      <c r="B40" s="28" t="s">
        <v>15</v>
      </c>
      <c r="C40" s="95">
        <v>181</v>
      </c>
      <c r="D40" s="95">
        <v>226</v>
      </c>
      <c r="E40" s="95">
        <v>245</v>
      </c>
      <c r="F40" s="95">
        <v>269</v>
      </c>
      <c r="G40" s="95">
        <v>231</v>
      </c>
      <c r="H40" s="95">
        <v>231</v>
      </c>
      <c r="I40" s="95">
        <v>235</v>
      </c>
      <c r="J40" s="95">
        <v>264</v>
      </c>
      <c r="K40" s="95">
        <v>324</v>
      </c>
      <c r="L40" s="95">
        <v>309</v>
      </c>
      <c r="M40" s="95">
        <v>382</v>
      </c>
      <c r="N40" s="95">
        <v>432</v>
      </c>
      <c r="O40" s="95">
        <v>476</v>
      </c>
      <c r="P40" s="95">
        <v>436</v>
      </c>
      <c r="Q40" s="95">
        <v>284</v>
      </c>
      <c r="R40" s="95">
        <v>307</v>
      </c>
      <c r="S40" s="95">
        <v>280</v>
      </c>
      <c r="T40" s="95">
        <v>198</v>
      </c>
      <c r="U40" s="95">
        <v>86</v>
      </c>
      <c r="V40" s="95">
        <v>24</v>
      </c>
      <c r="W40" s="95">
        <v>5</v>
      </c>
      <c r="X40" s="39">
        <v>1620</v>
      </c>
      <c r="Y40" s="39">
        <f t="shared" si="11"/>
        <v>5425</v>
      </c>
      <c r="Z40" s="107">
        <f t="shared" si="7"/>
        <v>0.12018433179723502</v>
      </c>
      <c r="AA40" s="107">
        <f t="shared" si="8"/>
        <v>0.5811981566820277</v>
      </c>
      <c r="AB40" s="107">
        <f t="shared" si="9"/>
        <v>0.29861751152073734</v>
      </c>
      <c r="AC40" s="43">
        <f t="shared" si="10"/>
        <v>1</v>
      </c>
    </row>
    <row r="41" spans="1:29" s="34" customFormat="1" ht="12" outlineLevel="1">
      <c r="A41" s="172" t="s">
        <v>55</v>
      </c>
      <c r="B41" s="23" t="s">
        <v>13</v>
      </c>
      <c r="C41" s="152">
        <v>112</v>
      </c>
      <c r="D41" s="152">
        <v>119</v>
      </c>
      <c r="E41" s="152">
        <v>137</v>
      </c>
      <c r="F41" s="152">
        <v>144</v>
      </c>
      <c r="G41" s="152">
        <v>126</v>
      </c>
      <c r="H41" s="152">
        <v>118</v>
      </c>
      <c r="I41" s="152">
        <v>148</v>
      </c>
      <c r="J41" s="152">
        <v>143</v>
      </c>
      <c r="K41" s="152">
        <v>167</v>
      </c>
      <c r="L41" s="152">
        <v>175</v>
      </c>
      <c r="M41" s="152">
        <v>188</v>
      </c>
      <c r="N41" s="152">
        <v>206</v>
      </c>
      <c r="O41" s="152">
        <v>268</v>
      </c>
      <c r="P41" s="152">
        <v>223</v>
      </c>
      <c r="Q41" s="152">
        <v>152</v>
      </c>
      <c r="R41" s="152">
        <v>136</v>
      </c>
      <c r="S41" s="152">
        <v>88</v>
      </c>
      <c r="T41" s="152">
        <v>67</v>
      </c>
      <c r="U41" s="152">
        <v>20</v>
      </c>
      <c r="V41" s="152">
        <v>4</v>
      </c>
      <c r="W41" s="152">
        <v>2</v>
      </c>
      <c r="X41" s="30">
        <v>692</v>
      </c>
      <c r="Y41" s="31">
        <f t="shared" si="11"/>
        <v>2743</v>
      </c>
      <c r="Z41" s="32">
        <f aca="true" t="shared" si="12" ref="Z41:Z61">SUM(C41:E41)/$Y41</f>
        <v>0.13415967918337587</v>
      </c>
      <c r="AA41" s="32">
        <f aca="true" t="shared" si="13" ref="AA41:AA61">SUM(F41:O41)/$Y41</f>
        <v>0.6135617936565804</v>
      </c>
      <c r="AB41" s="32">
        <f aca="true" t="shared" si="14" ref="AB41:AB61">X41/$Y41</f>
        <v>0.25227852716004373</v>
      </c>
      <c r="AC41" s="33">
        <f aca="true" t="shared" si="15" ref="AC41:AC46">SUM(Z41:AB41)</f>
        <v>1</v>
      </c>
    </row>
    <row r="42" spans="1:29" s="34" customFormat="1" ht="12" outlineLevel="1">
      <c r="A42" s="173"/>
      <c r="B42" s="24" t="s">
        <v>14</v>
      </c>
      <c r="C42" s="153">
        <v>99</v>
      </c>
      <c r="D42" s="153">
        <v>120</v>
      </c>
      <c r="E42" s="153">
        <v>136</v>
      </c>
      <c r="F42" s="153">
        <v>143</v>
      </c>
      <c r="G42" s="153">
        <v>140</v>
      </c>
      <c r="H42" s="153">
        <v>103</v>
      </c>
      <c r="I42" s="153">
        <v>133</v>
      </c>
      <c r="J42" s="153">
        <v>139</v>
      </c>
      <c r="K42" s="153">
        <v>156</v>
      </c>
      <c r="L42" s="153">
        <v>159</v>
      </c>
      <c r="M42" s="153">
        <v>191</v>
      </c>
      <c r="N42" s="153">
        <v>194</v>
      </c>
      <c r="O42" s="153">
        <v>250</v>
      </c>
      <c r="P42" s="153">
        <v>229</v>
      </c>
      <c r="Q42" s="153">
        <v>184</v>
      </c>
      <c r="R42" s="153">
        <v>168</v>
      </c>
      <c r="S42" s="153">
        <v>172</v>
      </c>
      <c r="T42" s="153">
        <v>151</v>
      </c>
      <c r="U42" s="153">
        <v>84</v>
      </c>
      <c r="V42" s="153">
        <v>16</v>
      </c>
      <c r="W42" s="153">
        <v>5</v>
      </c>
      <c r="X42" s="35">
        <v>1009</v>
      </c>
      <c r="Y42" s="36">
        <f t="shared" si="11"/>
        <v>2972</v>
      </c>
      <c r="Z42" s="37">
        <f t="shared" si="12"/>
        <v>0.11944818304172275</v>
      </c>
      <c r="AA42" s="37">
        <f t="shared" si="13"/>
        <v>0.5410497981157469</v>
      </c>
      <c r="AB42" s="37">
        <f t="shared" si="14"/>
        <v>0.3395020188425303</v>
      </c>
      <c r="AC42" s="38">
        <f t="shared" si="15"/>
        <v>1</v>
      </c>
    </row>
    <row r="43" spans="1:29" s="34" customFormat="1" ht="12" outlineLevel="1">
      <c r="A43" s="174"/>
      <c r="B43" s="25" t="s">
        <v>15</v>
      </c>
      <c r="C43" s="154">
        <v>211</v>
      </c>
      <c r="D43" s="154">
        <v>239</v>
      </c>
      <c r="E43" s="154">
        <v>273</v>
      </c>
      <c r="F43" s="154">
        <v>287</v>
      </c>
      <c r="G43" s="154">
        <v>266</v>
      </c>
      <c r="H43" s="154">
        <v>221</v>
      </c>
      <c r="I43" s="154">
        <v>281</v>
      </c>
      <c r="J43" s="154">
        <v>282</v>
      </c>
      <c r="K43" s="154">
        <v>323</v>
      </c>
      <c r="L43" s="154">
        <v>334</v>
      </c>
      <c r="M43" s="154">
        <v>379</v>
      </c>
      <c r="N43" s="154">
        <v>400</v>
      </c>
      <c r="O43" s="154">
        <v>518</v>
      </c>
      <c r="P43" s="154">
        <v>452</v>
      </c>
      <c r="Q43" s="154">
        <v>336</v>
      </c>
      <c r="R43" s="154">
        <v>304</v>
      </c>
      <c r="S43" s="154">
        <v>260</v>
      </c>
      <c r="T43" s="154">
        <v>218</v>
      </c>
      <c r="U43" s="154">
        <v>104</v>
      </c>
      <c r="V43" s="154">
        <v>20</v>
      </c>
      <c r="W43" s="154">
        <v>7</v>
      </c>
      <c r="X43" s="39">
        <v>1701</v>
      </c>
      <c r="Y43" s="40">
        <f t="shared" si="11"/>
        <v>5715</v>
      </c>
      <c r="Z43" s="37">
        <f t="shared" si="12"/>
        <v>0.12650918635170605</v>
      </c>
      <c r="AA43" s="37">
        <f t="shared" si="13"/>
        <v>0.5758530183727034</v>
      </c>
      <c r="AB43" s="37">
        <f t="shared" si="14"/>
        <v>0.29763779527559053</v>
      </c>
      <c r="AC43" s="41">
        <f t="shared" si="15"/>
        <v>1</v>
      </c>
    </row>
    <row r="44" spans="1:29" s="34" customFormat="1" ht="12" outlineLevel="1">
      <c r="A44" s="172" t="s">
        <v>57</v>
      </c>
      <c r="B44" s="23" t="s">
        <v>13</v>
      </c>
      <c r="C44" s="152">
        <v>26</v>
      </c>
      <c r="D44" s="152">
        <v>30</v>
      </c>
      <c r="E44" s="152">
        <v>27</v>
      </c>
      <c r="F44" s="152">
        <v>45</v>
      </c>
      <c r="G44" s="152">
        <v>44</v>
      </c>
      <c r="H44" s="152">
        <v>29</v>
      </c>
      <c r="I44" s="152">
        <v>39</v>
      </c>
      <c r="J44" s="152">
        <v>43</v>
      </c>
      <c r="K44" s="152">
        <v>42</v>
      </c>
      <c r="L44" s="152">
        <v>55</v>
      </c>
      <c r="M44" s="152">
        <v>68</v>
      </c>
      <c r="N44" s="152">
        <v>80</v>
      </c>
      <c r="O44" s="152">
        <v>88</v>
      </c>
      <c r="P44" s="152">
        <v>70</v>
      </c>
      <c r="Q44" s="152">
        <v>44</v>
      </c>
      <c r="R44" s="152">
        <v>47</v>
      </c>
      <c r="S44" s="152">
        <v>34</v>
      </c>
      <c r="T44" s="152">
        <v>23</v>
      </c>
      <c r="U44" s="152">
        <v>9</v>
      </c>
      <c r="V44" s="152">
        <v>2</v>
      </c>
      <c r="W44" s="152">
        <v>0</v>
      </c>
      <c r="X44" s="30">
        <v>229</v>
      </c>
      <c r="Y44" s="31">
        <f t="shared" si="11"/>
        <v>845</v>
      </c>
      <c r="Z44" s="32">
        <f t="shared" si="12"/>
        <v>0.09822485207100591</v>
      </c>
      <c r="AA44" s="32">
        <f t="shared" si="13"/>
        <v>0.6307692307692307</v>
      </c>
      <c r="AB44" s="32">
        <f t="shared" si="14"/>
        <v>0.2710059171597633</v>
      </c>
      <c r="AC44" s="33">
        <f t="shared" si="15"/>
        <v>1</v>
      </c>
    </row>
    <row r="45" spans="1:29" s="34" customFormat="1" ht="12" outlineLevel="1">
      <c r="A45" s="173"/>
      <c r="B45" s="24" t="s">
        <v>14</v>
      </c>
      <c r="C45" s="153">
        <v>23</v>
      </c>
      <c r="D45" s="153">
        <v>34</v>
      </c>
      <c r="E45" s="153">
        <v>25</v>
      </c>
      <c r="F45" s="153">
        <v>51</v>
      </c>
      <c r="G45" s="153">
        <v>40</v>
      </c>
      <c r="H45" s="153">
        <v>44</v>
      </c>
      <c r="I45" s="153">
        <v>38</v>
      </c>
      <c r="J45" s="153">
        <v>38</v>
      </c>
      <c r="K45" s="153">
        <v>42</v>
      </c>
      <c r="L45" s="153">
        <v>47</v>
      </c>
      <c r="M45" s="153">
        <v>65</v>
      </c>
      <c r="N45" s="153">
        <v>74</v>
      </c>
      <c r="O45" s="153">
        <v>75</v>
      </c>
      <c r="P45" s="153">
        <v>70</v>
      </c>
      <c r="Q45" s="153">
        <v>56</v>
      </c>
      <c r="R45" s="153">
        <v>65</v>
      </c>
      <c r="S45" s="153">
        <v>68</v>
      </c>
      <c r="T45" s="153">
        <v>55</v>
      </c>
      <c r="U45" s="153">
        <v>26</v>
      </c>
      <c r="V45" s="153">
        <v>6</v>
      </c>
      <c r="W45" s="153">
        <v>0</v>
      </c>
      <c r="X45" s="35">
        <v>346</v>
      </c>
      <c r="Y45" s="36">
        <f t="shared" si="11"/>
        <v>942</v>
      </c>
      <c r="Z45" s="37">
        <f t="shared" si="12"/>
        <v>0.0870488322717622</v>
      </c>
      <c r="AA45" s="37">
        <f t="shared" si="13"/>
        <v>0.5456475583864119</v>
      </c>
      <c r="AB45" s="37">
        <f t="shared" si="14"/>
        <v>0.3673036093418259</v>
      </c>
      <c r="AC45" s="38">
        <f t="shared" si="15"/>
        <v>1</v>
      </c>
    </row>
    <row r="46" spans="1:29" s="34" customFormat="1" ht="12" outlineLevel="1">
      <c r="A46" s="174"/>
      <c r="B46" s="25" t="s">
        <v>15</v>
      </c>
      <c r="C46" s="154">
        <v>49</v>
      </c>
      <c r="D46" s="154">
        <v>64</v>
      </c>
      <c r="E46" s="154">
        <v>52</v>
      </c>
      <c r="F46" s="154">
        <v>96</v>
      </c>
      <c r="G46" s="154">
        <v>84</v>
      </c>
      <c r="H46" s="154">
        <v>73</v>
      </c>
      <c r="I46" s="154">
        <v>77</v>
      </c>
      <c r="J46" s="154">
        <v>81</v>
      </c>
      <c r="K46" s="154">
        <v>84</v>
      </c>
      <c r="L46" s="154">
        <v>102</v>
      </c>
      <c r="M46" s="154">
        <v>133</v>
      </c>
      <c r="N46" s="154">
        <v>154</v>
      </c>
      <c r="O46" s="154">
        <v>163</v>
      </c>
      <c r="P46" s="154">
        <v>140</v>
      </c>
      <c r="Q46" s="154">
        <v>100</v>
      </c>
      <c r="R46" s="154">
        <v>112</v>
      </c>
      <c r="S46" s="154">
        <v>102</v>
      </c>
      <c r="T46" s="154">
        <v>78</v>
      </c>
      <c r="U46" s="154">
        <v>35</v>
      </c>
      <c r="V46" s="154">
        <v>8</v>
      </c>
      <c r="W46" s="154">
        <v>0</v>
      </c>
      <c r="X46" s="39">
        <v>575</v>
      </c>
      <c r="Y46" s="40">
        <f t="shared" si="11"/>
        <v>1787</v>
      </c>
      <c r="Z46" s="37">
        <f t="shared" si="12"/>
        <v>0.0923335198656967</v>
      </c>
      <c r="AA46" s="37">
        <f t="shared" si="13"/>
        <v>0.5858981533296027</v>
      </c>
      <c r="AB46" s="37">
        <f t="shared" si="14"/>
        <v>0.32176832680470063</v>
      </c>
      <c r="AC46" s="41">
        <f t="shared" si="15"/>
        <v>1</v>
      </c>
    </row>
    <row r="47" spans="1:29" s="44" customFormat="1" ht="12" customHeight="1">
      <c r="A47" s="177" t="s">
        <v>49</v>
      </c>
      <c r="B47" s="96" t="s">
        <v>13</v>
      </c>
      <c r="C47" s="30">
        <v>138</v>
      </c>
      <c r="D47" s="30">
        <v>149</v>
      </c>
      <c r="E47" s="30">
        <v>164</v>
      </c>
      <c r="F47" s="30">
        <v>189</v>
      </c>
      <c r="G47" s="30">
        <v>170</v>
      </c>
      <c r="H47" s="30">
        <v>147</v>
      </c>
      <c r="I47" s="30">
        <v>187</v>
      </c>
      <c r="J47" s="30">
        <v>186</v>
      </c>
      <c r="K47" s="30">
        <v>209</v>
      </c>
      <c r="L47" s="30">
        <v>230</v>
      </c>
      <c r="M47" s="30">
        <v>256</v>
      </c>
      <c r="N47" s="30">
        <v>286</v>
      </c>
      <c r="O47" s="30">
        <v>356</v>
      </c>
      <c r="P47" s="30">
        <v>293</v>
      </c>
      <c r="Q47" s="30">
        <v>196</v>
      </c>
      <c r="R47" s="30">
        <v>183</v>
      </c>
      <c r="S47" s="30">
        <v>122</v>
      </c>
      <c r="T47" s="30">
        <v>90</v>
      </c>
      <c r="U47" s="30">
        <v>29</v>
      </c>
      <c r="V47" s="30">
        <v>6</v>
      </c>
      <c r="W47" s="30">
        <v>2</v>
      </c>
      <c r="X47" s="30">
        <v>921</v>
      </c>
      <c r="Y47" s="30">
        <f>SUM(Y41,Y44)</f>
        <v>3588</v>
      </c>
      <c r="Z47" s="105">
        <f t="shared" si="12"/>
        <v>0.12569676700111482</v>
      </c>
      <c r="AA47" s="105">
        <f t="shared" si="13"/>
        <v>0.6176142697881828</v>
      </c>
      <c r="AB47" s="105">
        <f t="shared" si="14"/>
        <v>0.25668896321070234</v>
      </c>
      <c r="AC47" s="43">
        <f>SUM(Z47:AB47)</f>
        <v>1</v>
      </c>
    </row>
    <row r="48" spans="1:29" s="44" customFormat="1" ht="12" customHeight="1">
      <c r="A48" s="178"/>
      <c r="B48" s="97" t="s">
        <v>14</v>
      </c>
      <c r="C48" s="35">
        <v>122</v>
      </c>
      <c r="D48" s="35">
        <v>154</v>
      </c>
      <c r="E48" s="35">
        <v>161</v>
      </c>
      <c r="F48" s="35">
        <v>194</v>
      </c>
      <c r="G48" s="35">
        <v>180</v>
      </c>
      <c r="H48" s="35">
        <v>147</v>
      </c>
      <c r="I48" s="35">
        <v>171</v>
      </c>
      <c r="J48" s="35">
        <v>177</v>
      </c>
      <c r="K48" s="35">
        <v>198</v>
      </c>
      <c r="L48" s="35">
        <v>206</v>
      </c>
      <c r="M48" s="35">
        <v>256</v>
      </c>
      <c r="N48" s="35">
        <v>268</v>
      </c>
      <c r="O48" s="35">
        <v>325</v>
      </c>
      <c r="P48" s="35">
        <v>299</v>
      </c>
      <c r="Q48" s="35">
        <v>240</v>
      </c>
      <c r="R48" s="35">
        <v>233</v>
      </c>
      <c r="S48" s="35">
        <v>240</v>
      </c>
      <c r="T48" s="35">
        <v>206</v>
      </c>
      <c r="U48" s="35">
        <v>110</v>
      </c>
      <c r="V48" s="35">
        <v>22</v>
      </c>
      <c r="W48" s="35">
        <v>5</v>
      </c>
      <c r="X48" s="35">
        <v>1355</v>
      </c>
      <c r="Y48" s="35">
        <f>SUM(Y42,Y45)</f>
        <v>3914</v>
      </c>
      <c r="Z48" s="106">
        <f t="shared" si="12"/>
        <v>0.11165048543689321</v>
      </c>
      <c r="AA48" s="106">
        <f t="shared" si="13"/>
        <v>0.542156361778232</v>
      </c>
      <c r="AB48" s="106">
        <f t="shared" si="14"/>
        <v>0.34619315278487484</v>
      </c>
      <c r="AC48" s="43">
        <f>SUM(Z48:AB48)</f>
        <v>1</v>
      </c>
    </row>
    <row r="49" spans="1:29" s="44" customFormat="1" ht="12" customHeight="1">
      <c r="A49" s="178"/>
      <c r="B49" s="98" t="s">
        <v>15</v>
      </c>
      <c r="C49" s="39">
        <v>260</v>
      </c>
      <c r="D49" s="39">
        <v>303</v>
      </c>
      <c r="E49" s="39">
        <v>325</v>
      </c>
      <c r="F49" s="39">
        <v>383</v>
      </c>
      <c r="G49" s="39">
        <v>350</v>
      </c>
      <c r="H49" s="39">
        <v>294</v>
      </c>
      <c r="I49" s="39">
        <v>358</v>
      </c>
      <c r="J49" s="39">
        <v>363</v>
      </c>
      <c r="K49" s="39">
        <v>407</v>
      </c>
      <c r="L49" s="39">
        <v>436</v>
      </c>
      <c r="M49" s="39">
        <v>512</v>
      </c>
      <c r="N49" s="39">
        <v>554</v>
      </c>
      <c r="O49" s="39">
        <v>681</v>
      </c>
      <c r="P49" s="39">
        <v>592</v>
      </c>
      <c r="Q49" s="39">
        <v>436</v>
      </c>
      <c r="R49" s="39">
        <v>416</v>
      </c>
      <c r="S49" s="39">
        <v>362</v>
      </c>
      <c r="T49" s="39">
        <v>296</v>
      </c>
      <c r="U49" s="39">
        <v>139</v>
      </c>
      <c r="V49" s="39">
        <v>28</v>
      </c>
      <c r="W49" s="39">
        <v>7</v>
      </c>
      <c r="X49" s="39">
        <v>2276</v>
      </c>
      <c r="Y49" s="39">
        <f>SUM(Y43,Y46)</f>
        <v>7502</v>
      </c>
      <c r="Z49" s="107">
        <f t="shared" si="12"/>
        <v>0.11836843508397761</v>
      </c>
      <c r="AA49" s="107">
        <f t="shared" si="13"/>
        <v>0.5782458011197014</v>
      </c>
      <c r="AB49" s="107">
        <f t="shared" si="14"/>
        <v>0.303385763796321</v>
      </c>
      <c r="AC49" s="43">
        <f>SUM(Z49:AB49)</f>
        <v>1</v>
      </c>
    </row>
    <row r="50" spans="1:29" s="34" customFormat="1" ht="12" customHeight="1" outlineLevel="1">
      <c r="A50" s="163" t="s">
        <v>58</v>
      </c>
      <c r="B50" s="23" t="s">
        <v>13</v>
      </c>
      <c r="C50" s="152">
        <v>67</v>
      </c>
      <c r="D50" s="152">
        <v>80</v>
      </c>
      <c r="E50" s="152">
        <v>80</v>
      </c>
      <c r="F50" s="152">
        <v>90</v>
      </c>
      <c r="G50" s="152">
        <v>85</v>
      </c>
      <c r="H50" s="152">
        <v>58</v>
      </c>
      <c r="I50" s="152">
        <v>81</v>
      </c>
      <c r="J50" s="152">
        <v>102</v>
      </c>
      <c r="K50" s="152">
        <v>90</v>
      </c>
      <c r="L50" s="152">
        <v>97</v>
      </c>
      <c r="M50" s="152">
        <v>105</v>
      </c>
      <c r="N50" s="152">
        <v>135</v>
      </c>
      <c r="O50" s="152">
        <v>166</v>
      </c>
      <c r="P50" s="152">
        <v>161</v>
      </c>
      <c r="Q50" s="152">
        <v>87</v>
      </c>
      <c r="R50" s="152">
        <v>71</v>
      </c>
      <c r="S50" s="152">
        <v>86</v>
      </c>
      <c r="T50" s="152">
        <v>35</v>
      </c>
      <c r="U50" s="152">
        <v>23</v>
      </c>
      <c r="V50" s="152">
        <v>7</v>
      </c>
      <c r="W50" s="152">
        <v>0</v>
      </c>
      <c r="X50" s="30">
        <v>470</v>
      </c>
      <c r="Y50" s="31">
        <f aca="true" t="shared" si="16" ref="Y50:Y61">SUM(C50:W50)</f>
        <v>1706</v>
      </c>
      <c r="Z50" s="32">
        <f t="shared" si="12"/>
        <v>0.13305978898007034</v>
      </c>
      <c r="AA50" s="32">
        <f t="shared" si="13"/>
        <v>0.5914419695193435</v>
      </c>
      <c r="AB50" s="32">
        <f t="shared" si="14"/>
        <v>0.27549824150058616</v>
      </c>
      <c r="AC50" s="33">
        <f aca="true" t="shared" si="17" ref="AC50:AC61">SUM(Z50:AB50)</f>
        <v>1</v>
      </c>
    </row>
    <row r="51" spans="1:29" s="34" customFormat="1" ht="12" outlineLevel="1">
      <c r="A51" s="164"/>
      <c r="B51" s="24" t="s">
        <v>14</v>
      </c>
      <c r="C51" s="153">
        <v>64</v>
      </c>
      <c r="D51" s="153">
        <v>74</v>
      </c>
      <c r="E51" s="153">
        <v>66</v>
      </c>
      <c r="F51" s="153">
        <v>105</v>
      </c>
      <c r="G51" s="153">
        <v>88</v>
      </c>
      <c r="H51" s="153">
        <v>73</v>
      </c>
      <c r="I51" s="153">
        <v>84</v>
      </c>
      <c r="J51" s="153">
        <v>109</v>
      </c>
      <c r="K51" s="153">
        <v>102</v>
      </c>
      <c r="L51" s="153">
        <v>98</v>
      </c>
      <c r="M51" s="153">
        <v>131</v>
      </c>
      <c r="N51" s="153">
        <v>148</v>
      </c>
      <c r="O51" s="153">
        <v>135</v>
      </c>
      <c r="P51" s="153">
        <v>161</v>
      </c>
      <c r="Q51" s="153">
        <v>106</v>
      </c>
      <c r="R51" s="153">
        <v>111</v>
      </c>
      <c r="S51" s="153">
        <v>107</v>
      </c>
      <c r="T51" s="153">
        <v>94</v>
      </c>
      <c r="U51" s="153">
        <v>67</v>
      </c>
      <c r="V51" s="153">
        <v>29</v>
      </c>
      <c r="W51" s="153">
        <v>6</v>
      </c>
      <c r="X51" s="35">
        <v>681</v>
      </c>
      <c r="Y51" s="36">
        <f t="shared" si="16"/>
        <v>1958</v>
      </c>
      <c r="Z51" s="37">
        <f t="shared" si="12"/>
        <v>0.1041879468845761</v>
      </c>
      <c r="AA51" s="37">
        <f t="shared" si="13"/>
        <v>0.5480081716036772</v>
      </c>
      <c r="AB51" s="37">
        <f t="shared" si="14"/>
        <v>0.3478038815117467</v>
      </c>
      <c r="AC51" s="38">
        <f t="shared" si="17"/>
        <v>1</v>
      </c>
    </row>
    <row r="52" spans="1:29" s="34" customFormat="1" ht="12" outlineLevel="1">
      <c r="A52" s="165"/>
      <c r="B52" s="25" t="s">
        <v>15</v>
      </c>
      <c r="C52" s="154">
        <v>131</v>
      </c>
      <c r="D52" s="154">
        <v>154</v>
      </c>
      <c r="E52" s="154">
        <v>146</v>
      </c>
      <c r="F52" s="154">
        <v>195</v>
      </c>
      <c r="G52" s="154">
        <v>173</v>
      </c>
      <c r="H52" s="154">
        <v>131</v>
      </c>
      <c r="I52" s="154">
        <v>165</v>
      </c>
      <c r="J52" s="154">
        <v>211</v>
      </c>
      <c r="K52" s="154">
        <v>192</v>
      </c>
      <c r="L52" s="154">
        <v>195</v>
      </c>
      <c r="M52" s="154">
        <v>236</v>
      </c>
      <c r="N52" s="154">
        <v>283</v>
      </c>
      <c r="O52" s="154">
        <v>301</v>
      </c>
      <c r="P52" s="154">
        <v>322</v>
      </c>
      <c r="Q52" s="154">
        <v>193</v>
      </c>
      <c r="R52" s="154">
        <v>182</v>
      </c>
      <c r="S52" s="154">
        <v>193</v>
      </c>
      <c r="T52" s="154">
        <v>129</v>
      </c>
      <c r="U52" s="154">
        <v>90</v>
      </c>
      <c r="V52" s="154">
        <v>36</v>
      </c>
      <c r="W52" s="154">
        <v>6</v>
      </c>
      <c r="X52" s="39">
        <v>1151</v>
      </c>
      <c r="Y52" s="40">
        <f t="shared" si="16"/>
        <v>3664</v>
      </c>
      <c r="Z52" s="37">
        <f t="shared" si="12"/>
        <v>0.11763100436681223</v>
      </c>
      <c r="AA52" s="37">
        <f t="shared" si="13"/>
        <v>0.5682314410480349</v>
      </c>
      <c r="AB52" s="37">
        <f t="shared" si="14"/>
        <v>0.31413755458515286</v>
      </c>
      <c r="AC52" s="41">
        <f t="shared" si="17"/>
        <v>1</v>
      </c>
    </row>
    <row r="53" spans="1:29" s="34" customFormat="1" ht="12" customHeight="1" outlineLevel="1">
      <c r="A53" s="163" t="s">
        <v>59</v>
      </c>
      <c r="B53" s="23" t="s">
        <v>13</v>
      </c>
      <c r="C53" s="89">
        <v>40</v>
      </c>
      <c r="D53" s="89">
        <v>51</v>
      </c>
      <c r="E53" s="89">
        <v>45</v>
      </c>
      <c r="F53" s="89">
        <v>58</v>
      </c>
      <c r="G53" s="89">
        <v>57</v>
      </c>
      <c r="H53" s="89">
        <v>50</v>
      </c>
      <c r="I53" s="89">
        <v>53</v>
      </c>
      <c r="J53" s="89">
        <v>75</v>
      </c>
      <c r="K53" s="89">
        <v>74</v>
      </c>
      <c r="L53" s="89">
        <v>57</v>
      </c>
      <c r="M53" s="89">
        <v>74</v>
      </c>
      <c r="N53" s="89">
        <v>93</v>
      </c>
      <c r="O53" s="89">
        <v>110</v>
      </c>
      <c r="P53" s="89">
        <v>95</v>
      </c>
      <c r="Q53" s="89">
        <v>82</v>
      </c>
      <c r="R53" s="89">
        <v>46</v>
      </c>
      <c r="S53" s="89">
        <v>49</v>
      </c>
      <c r="T53" s="89">
        <v>32</v>
      </c>
      <c r="U53" s="89">
        <v>8</v>
      </c>
      <c r="V53" s="89">
        <v>3</v>
      </c>
      <c r="W53" s="89">
        <v>0</v>
      </c>
      <c r="X53" s="30">
        <v>315</v>
      </c>
      <c r="Y53" s="31">
        <f t="shared" si="16"/>
        <v>1152</v>
      </c>
      <c r="Z53" s="32">
        <f t="shared" si="12"/>
        <v>0.11805555555555555</v>
      </c>
      <c r="AA53" s="32">
        <f t="shared" si="13"/>
        <v>0.6085069444444444</v>
      </c>
      <c r="AB53" s="32">
        <f t="shared" si="14"/>
        <v>0.2734375</v>
      </c>
      <c r="AC53" s="33">
        <f t="shared" si="17"/>
        <v>1</v>
      </c>
    </row>
    <row r="54" spans="1:29" s="34" customFormat="1" ht="12" outlineLevel="1">
      <c r="A54" s="164"/>
      <c r="B54" s="24" t="s">
        <v>14</v>
      </c>
      <c r="C54" s="87">
        <v>33</v>
      </c>
      <c r="D54" s="87">
        <v>46</v>
      </c>
      <c r="E54" s="87">
        <v>40</v>
      </c>
      <c r="F54" s="87">
        <v>56</v>
      </c>
      <c r="G54" s="87">
        <v>53</v>
      </c>
      <c r="H54" s="87">
        <v>55</v>
      </c>
      <c r="I54" s="87">
        <v>56</v>
      </c>
      <c r="J54" s="87">
        <v>58</v>
      </c>
      <c r="K54" s="87">
        <v>86</v>
      </c>
      <c r="L54" s="87">
        <v>68</v>
      </c>
      <c r="M54" s="87">
        <v>85</v>
      </c>
      <c r="N54" s="87">
        <v>98</v>
      </c>
      <c r="O54" s="87">
        <v>99</v>
      </c>
      <c r="P54" s="87">
        <v>98</v>
      </c>
      <c r="Q54" s="87">
        <v>75</v>
      </c>
      <c r="R54" s="87">
        <v>84</v>
      </c>
      <c r="S54" s="87">
        <v>95</v>
      </c>
      <c r="T54" s="87">
        <v>80</v>
      </c>
      <c r="U54" s="87">
        <v>29</v>
      </c>
      <c r="V54" s="87">
        <v>4</v>
      </c>
      <c r="W54" s="87">
        <v>1</v>
      </c>
      <c r="X54" s="35">
        <v>466</v>
      </c>
      <c r="Y54" s="36">
        <f t="shared" si="16"/>
        <v>1299</v>
      </c>
      <c r="Z54" s="37">
        <f t="shared" si="12"/>
        <v>0.09160892994611239</v>
      </c>
      <c r="AA54" s="37">
        <f t="shared" si="13"/>
        <v>0.5496535796766744</v>
      </c>
      <c r="AB54" s="37">
        <f t="shared" si="14"/>
        <v>0.35873749037721325</v>
      </c>
      <c r="AC54" s="38">
        <f t="shared" si="17"/>
        <v>1</v>
      </c>
    </row>
    <row r="55" spans="1:29" s="34" customFormat="1" ht="12" outlineLevel="1">
      <c r="A55" s="165"/>
      <c r="B55" s="25" t="s">
        <v>15</v>
      </c>
      <c r="C55" s="88">
        <v>73</v>
      </c>
      <c r="D55" s="88">
        <v>97</v>
      </c>
      <c r="E55" s="88">
        <v>85</v>
      </c>
      <c r="F55" s="88">
        <v>114</v>
      </c>
      <c r="G55" s="88">
        <v>110</v>
      </c>
      <c r="H55" s="88">
        <v>105</v>
      </c>
      <c r="I55" s="88">
        <v>109</v>
      </c>
      <c r="J55" s="88">
        <v>133</v>
      </c>
      <c r="K55" s="88">
        <v>160</v>
      </c>
      <c r="L55" s="88">
        <v>125</v>
      </c>
      <c r="M55" s="88">
        <v>159</v>
      </c>
      <c r="N55" s="88">
        <v>191</v>
      </c>
      <c r="O55" s="88">
        <v>209</v>
      </c>
      <c r="P55" s="88">
        <v>193</v>
      </c>
      <c r="Q55" s="88">
        <v>157</v>
      </c>
      <c r="R55" s="88">
        <v>130</v>
      </c>
      <c r="S55" s="88">
        <v>144</v>
      </c>
      <c r="T55" s="88">
        <v>112</v>
      </c>
      <c r="U55" s="88">
        <v>37</v>
      </c>
      <c r="V55" s="88">
        <v>7</v>
      </c>
      <c r="W55" s="88">
        <v>1</v>
      </c>
      <c r="X55" s="39">
        <v>781</v>
      </c>
      <c r="Y55" s="40">
        <f t="shared" si="16"/>
        <v>2451</v>
      </c>
      <c r="Z55" s="37">
        <f t="shared" si="12"/>
        <v>0.10403916768665851</v>
      </c>
      <c r="AA55" s="37">
        <f t="shared" si="13"/>
        <v>0.5773153814769482</v>
      </c>
      <c r="AB55" s="37">
        <f t="shared" si="14"/>
        <v>0.3186454508363933</v>
      </c>
      <c r="AC55" s="41">
        <f t="shared" si="17"/>
        <v>1</v>
      </c>
    </row>
    <row r="56" spans="1:29" s="34" customFormat="1" ht="12" customHeight="1" outlineLevel="1">
      <c r="A56" s="163" t="s">
        <v>60</v>
      </c>
      <c r="B56" s="23" t="s">
        <v>13</v>
      </c>
      <c r="C56" s="152">
        <v>46</v>
      </c>
      <c r="D56" s="152">
        <v>55</v>
      </c>
      <c r="E56" s="152">
        <v>61</v>
      </c>
      <c r="F56" s="152">
        <v>56</v>
      </c>
      <c r="G56" s="152">
        <v>57</v>
      </c>
      <c r="H56" s="152">
        <v>64</v>
      </c>
      <c r="I56" s="152">
        <v>50</v>
      </c>
      <c r="J56" s="152">
        <v>67</v>
      </c>
      <c r="K56" s="152">
        <v>75</v>
      </c>
      <c r="L56" s="152">
        <v>81</v>
      </c>
      <c r="M56" s="152">
        <v>88</v>
      </c>
      <c r="N56" s="152">
        <v>98</v>
      </c>
      <c r="O56" s="152">
        <v>110</v>
      </c>
      <c r="P56" s="152">
        <v>85</v>
      </c>
      <c r="Q56" s="152">
        <v>58</v>
      </c>
      <c r="R56" s="152">
        <v>72</v>
      </c>
      <c r="S56" s="152">
        <v>56</v>
      </c>
      <c r="T56" s="152">
        <v>26</v>
      </c>
      <c r="U56" s="152">
        <v>7</v>
      </c>
      <c r="V56" s="152">
        <v>1</v>
      </c>
      <c r="W56" s="152">
        <v>1</v>
      </c>
      <c r="X56" s="30">
        <v>306</v>
      </c>
      <c r="Y56" s="31">
        <f>SUM(C56:W56)</f>
        <v>1214</v>
      </c>
      <c r="Z56" s="32">
        <f t="shared" si="12"/>
        <v>0.13344316309719934</v>
      </c>
      <c r="AA56" s="32">
        <f t="shared" si="13"/>
        <v>0.6144975288303131</v>
      </c>
      <c r="AB56" s="32">
        <f t="shared" si="14"/>
        <v>0.25205930807248766</v>
      </c>
      <c r="AC56" s="33">
        <f t="shared" si="17"/>
        <v>1</v>
      </c>
    </row>
    <row r="57" spans="1:29" s="34" customFormat="1" ht="12" outlineLevel="1">
      <c r="A57" s="164"/>
      <c r="B57" s="24" t="s">
        <v>14</v>
      </c>
      <c r="C57" s="153">
        <v>46</v>
      </c>
      <c r="D57" s="153">
        <v>42</v>
      </c>
      <c r="E57" s="153">
        <v>46</v>
      </c>
      <c r="F57" s="153">
        <v>63</v>
      </c>
      <c r="G57" s="153">
        <v>80</v>
      </c>
      <c r="H57" s="153">
        <v>47</v>
      </c>
      <c r="I57" s="153">
        <v>49</v>
      </c>
      <c r="J57" s="153">
        <v>57</v>
      </c>
      <c r="K57" s="153">
        <v>71</v>
      </c>
      <c r="L57" s="153">
        <v>78</v>
      </c>
      <c r="M57" s="153">
        <v>94</v>
      </c>
      <c r="N57" s="153">
        <v>105</v>
      </c>
      <c r="O57" s="153">
        <v>84</v>
      </c>
      <c r="P57" s="153">
        <v>104</v>
      </c>
      <c r="Q57" s="153">
        <v>66</v>
      </c>
      <c r="R57" s="153">
        <v>87</v>
      </c>
      <c r="S57" s="153">
        <v>83</v>
      </c>
      <c r="T57" s="153">
        <v>58</v>
      </c>
      <c r="U57" s="153">
        <v>25</v>
      </c>
      <c r="V57" s="153">
        <v>10</v>
      </c>
      <c r="W57" s="153">
        <v>0</v>
      </c>
      <c r="X57" s="35">
        <v>433</v>
      </c>
      <c r="Y57" s="36">
        <f t="shared" si="16"/>
        <v>1295</v>
      </c>
      <c r="Z57" s="37">
        <f t="shared" si="12"/>
        <v>0.10347490347490347</v>
      </c>
      <c r="AA57" s="37">
        <f t="shared" si="13"/>
        <v>0.5621621621621622</v>
      </c>
      <c r="AB57" s="37">
        <f t="shared" si="14"/>
        <v>0.33436293436293435</v>
      </c>
      <c r="AC57" s="38">
        <f t="shared" si="17"/>
        <v>1</v>
      </c>
    </row>
    <row r="58" spans="1:29" s="34" customFormat="1" ht="12" outlineLevel="1">
      <c r="A58" s="165"/>
      <c r="B58" s="25" t="s">
        <v>15</v>
      </c>
      <c r="C58" s="154">
        <v>92</v>
      </c>
      <c r="D58" s="154">
        <v>97</v>
      </c>
      <c r="E58" s="154">
        <v>107</v>
      </c>
      <c r="F58" s="154">
        <v>119</v>
      </c>
      <c r="G58" s="154">
        <v>137</v>
      </c>
      <c r="H58" s="154">
        <v>111</v>
      </c>
      <c r="I58" s="154">
        <v>99</v>
      </c>
      <c r="J58" s="154">
        <v>124</v>
      </c>
      <c r="K58" s="154">
        <v>146</v>
      </c>
      <c r="L58" s="154">
        <v>159</v>
      </c>
      <c r="M58" s="154">
        <v>182</v>
      </c>
      <c r="N58" s="154">
        <v>203</v>
      </c>
      <c r="O58" s="154">
        <v>194</v>
      </c>
      <c r="P58" s="154">
        <v>189</v>
      </c>
      <c r="Q58" s="154">
        <v>124</v>
      </c>
      <c r="R58" s="154">
        <v>159</v>
      </c>
      <c r="S58" s="154">
        <v>139</v>
      </c>
      <c r="T58" s="154">
        <v>84</v>
      </c>
      <c r="U58" s="154">
        <v>32</v>
      </c>
      <c r="V58" s="154">
        <v>11</v>
      </c>
      <c r="W58" s="154">
        <v>1</v>
      </c>
      <c r="X58" s="39">
        <v>739</v>
      </c>
      <c r="Y58" s="40">
        <f t="shared" si="16"/>
        <v>2509</v>
      </c>
      <c r="Z58" s="37">
        <f t="shared" si="12"/>
        <v>0.11797528895974492</v>
      </c>
      <c r="AA58" s="37">
        <f t="shared" si="13"/>
        <v>0.5874850538062973</v>
      </c>
      <c r="AB58" s="37">
        <f t="shared" si="14"/>
        <v>0.29453965723395775</v>
      </c>
      <c r="AC58" s="41">
        <f t="shared" si="17"/>
        <v>1</v>
      </c>
    </row>
    <row r="59" spans="1:29" s="34" customFormat="1" ht="12" customHeight="1" outlineLevel="1">
      <c r="A59" s="163" t="s">
        <v>61</v>
      </c>
      <c r="B59" s="23" t="s">
        <v>13</v>
      </c>
      <c r="C59" s="152">
        <v>21</v>
      </c>
      <c r="D59" s="152">
        <v>25</v>
      </c>
      <c r="E59" s="152">
        <v>42</v>
      </c>
      <c r="F59" s="152">
        <v>33</v>
      </c>
      <c r="G59" s="152">
        <v>37</v>
      </c>
      <c r="H59" s="152">
        <v>23</v>
      </c>
      <c r="I59" s="152">
        <v>36</v>
      </c>
      <c r="J59" s="152">
        <v>36</v>
      </c>
      <c r="K59" s="152">
        <v>49</v>
      </c>
      <c r="L59" s="152">
        <v>38</v>
      </c>
      <c r="M59" s="152">
        <v>69</v>
      </c>
      <c r="N59" s="152">
        <v>65</v>
      </c>
      <c r="O59" s="152">
        <v>73</v>
      </c>
      <c r="P59" s="152">
        <v>80</v>
      </c>
      <c r="Q59" s="152">
        <v>55</v>
      </c>
      <c r="R59" s="152">
        <v>37</v>
      </c>
      <c r="S59" s="152">
        <v>28</v>
      </c>
      <c r="T59" s="152">
        <v>14</v>
      </c>
      <c r="U59" s="152">
        <v>7</v>
      </c>
      <c r="V59" s="152">
        <v>1</v>
      </c>
      <c r="W59" s="152">
        <v>0</v>
      </c>
      <c r="X59" s="30">
        <v>222</v>
      </c>
      <c r="Y59" s="31">
        <f t="shared" si="16"/>
        <v>769</v>
      </c>
      <c r="Z59" s="32">
        <f t="shared" si="12"/>
        <v>0.11443433029908973</v>
      </c>
      <c r="AA59" s="32">
        <f t="shared" si="13"/>
        <v>0.5968790637191157</v>
      </c>
      <c r="AB59" s="32">
        <f t="shared" si="14"/>
        <v>0.2886866059817945</v>
      </c>
      <c r="AC59" s="33">
        <f t="shared" si="17"/>
        <v>1</v>
      </c>
    </row>
    <row r="60" spans="1:29" s="34" customFormat="1" ht="12" outlineLevel="1">
      <c r="A60" s="164"/>
      <c r="B60" s="24" t="s">
        <v>14</v>
      </c>
      <c r="C60" s="153">
        <v>24</v>
      </c>
      <c r="D60" s="153">
        <v>31</v>
      </c>
      <c r="E60" s="153">
        <v>26</v>
      </c>
      <c r="F60" s="153">
        <v>48</v>
      </c>
      <c r="G60" s="153">
        <v>30</v>
      </c>
      <c r="H60" s="153">
        <v>33</v>
      </c>
      <c r="I60" s="153">
        <v>36</v>
      </c>
      <c r="J60" s="153">
        <v>37</v>
      </c>
      <c r="K60" s="153">
        <v>43</v>
      </c>
      <c r="L60" s="153">
        <v>41</v>
      </c>
      <c r="M60" s="153">
        <v>47</v>
      </c>
      <c r="N60" s="153">
        <v>66</v>
      </c>
      <c r="O60" s="153">
        <v>67</v>
      </c>
      <c r="P60" s="153">
        <v>71</v>
      </c>
      <c r="Q60" s="153">
        <v>60</v>
      </c>
      <c r="R60" s="153">
        <v>55</v>
      </c>
      <c r="S60" s="153">
        <v>64</v>
      </c>
      <c r="T60" s="153">
        <v>38</v>
      </c>
      <c r="U60" s="153">
        <v>16</v>
      </c>
      <c r="V60" s="153">
        <v>5</v>
      </c>
      <c r="W60" s="153">
        <v>0</v>
      </c>
      <c r="X60" s="35">
        <v>309</v>
      </c>
      <c r="Y60" s="36">
        <f t="shared" si="16"/>
        <v>838</v>
      </c>
      <c r="Z60" s="37">
        <f t="shared" si="12"/>
        <v>0.09665871121718377</v>
      </c>
      <c r="AA60" s="37">
        <f t="shared" si="13"/>
        <v>0.5346062052505967</v>
      </c>
      <c r="AB60" s="37">
        <f t="shared" si="14"/>
        <v>0.36873508353221957</v>
      </c>
      <c r="AC60" s="38">
        <f t="shared" si="17"/>
        <v>1</v>
      </c>
    </row>
    <row r="61" spans="1:29" s="34" customFormat="1" ht="12" outlineLevel="1">
      <c r="A61" s="165"/>
      <c r="B61" s="25" t="s">
        <v>15</v>
      </c>
      <c r="C61" s="154">
        <v>45</v>
      </c>
      <c r="D61" s="154">
        <v>56</v>
      </c>
      <c r="E61" s="154">
        <v>68</v>
      </c>
      <c r="F61" s="154">
        <v>81</v>
      </c>
      <c r="G61" s="154">
        <v>67</v>
      </c>
      <c r="H61" s="154">
        <v>56</v>
      </c>
      <c r="I61" s="154">
        <v>72</v>
      </c>
      <c r="J61" s="154">
        <v>73</v>
      </c>
      <c r="K61" s="154">
        <v>92</v>
      </c>
      <c r="L61" s="154">
        <v>79</v>
      </c>
      <c r="M61" s="154">
        <v>116</v>
      </c>
      <c r="N61" s="154">
        <v>131</v>
      </c>
      <c r="O61" s="154">
        <v>140</v>
      </c>
      <c r="P61" s="154">
        <v>151</v>
      </c>
      <c r="Q61" s="154">
        <v>115</v>
      </c>
      <c r="R61" s="154">
        <v>92</v>
      </c>
      <c r="S61" s="154">
        <v>92</v>
      </c>
      <c r="T61" s="154">
        <v>52</v>
      </c>
      <c r="U61" s="154">
        <v>23</v>
      </c>
      <c r="V61" s="154">
        <v>6</v>
      </c>
      <c r="W61" s="154">
        <v>0</v>
      </c>
      <c r="X61" s="39">
        <v>531</v>
      </c>
      <c r="Y61" s="40">
        <f t="shared" si="16"/>
        <v>1607</v>
      </c>
      <c r="Z61" s="37">
        <f t="shared" si="12"/>
        <v>0.10516490354698195</v>
      </c>
      <c r="AA61" s="37">
        <f t="shared" si="13"/>
        <v>0.5644057249533292</v>
      </c>
      <c r="AB61" s="37">
        <f t="shared" si="14"/>
        <v>0.3304293714996889</v>
      </c>
      <c r="AC61" s="41">
        <f t="shared" si="17"/>
        <v>1</v>
      </c>
    </row>
    <row r="62" spans="1:29" s="44" customFormat="1" ht="12" customHeight="1">
      <c r="A62" s="177" t="s">
        <v>50</v>
      </c>
      <c r="B62" s="96" t="s">
        <v>13</v>
      </c>
      <c r="C62" s="30">
        <v>174</v>
      </c>
      <c r="D62" s="30">
        <v>211</v>
      </c>
      <c r="E62" s="30">
        <v>228</v>
      </c>
      <c r="F62" s="30">
        <v>237</v>
      </c>
      <c r="G62" s="30">
        <v>236</v>
      </c>
      <c r="H62" s="30">
        <v>195</v>
      </c>
      <c r="I62" s="30">
        <v>220</v>
      </c>
      <c r="J62" s="30">
        <v>280</v>
      </c>
      <c r="K62" s="30">
        <v>288</v>
      </c>
      <c r="L62" s="30">
        <v>273</v>
      </c>
      <c r="M62" s="30">
        <v>336</v>
      </c>
      <c r="N62" s="30">
        <v>391</v>
      </c>
      <c r="O62" s="30">
        <v>459</v>
      </c>
      <c r="P62" s="30">
        <v>421</v>
      </c>
      <c r="Q62" s="30">
        <v>282</v>
      </c>
      <c r="R62" s="30">
        <v>226</v>
      </c>
      <c r="S62" s="30">
        <v>219</v>
      </c>
      <c r="T62" s="30">
        <v>107</v>
      </c>
      <c r="U62" s="30">
        <v>45</v>
      </c>
      <c r="V62" s="30">
        <v>12</v>
      </c>
      <c r="W62" s="30">
        <v>1</v>
      </c>
      <c r="X62" s="99">
        <v>1313</v>
      </c>
      <c r="Y62" s="99">
        <f>SUM(Y50,Y53,Y56,Y59)</f>
        <v>4841</v>
      </c>
      <c r="Z62" s="102">
        <f aca="true" t="shared" si="18" ref="Z62:Z70">SUM(C62:E62)/$Y62</f>
        <v>0.12662673001445982</v>
      </c>
      <c r="AA62" s="102">
        <f aca="true" t="shared" si="19" ref="AA62:AA70">SUM(F62:O62)/$Y62</f>
        <v>0.6021483164635406</v>
      </c>
      <c r="AB62" s="102">
        <f aca="true" t="shared" si="20" ref="AB62:AB70">X62/$Y62</f>
        <v>0.2712249535219996</v>
      </c>
      <c r="AC62" s="43">
        <f>SUM(Z62:AB62)</f>
        <v>1</v>
      </c>
    </row>
    <row r="63" spans="1:29" s="44" customFormat="1" ht="12" customHeight="1">
      <c r="A63" s="178"/>
      <c r="B63" s="97" t="s">
        <v>14</v>
      </c>
      <c r="C63" s="35">
        <v>167</v>
      </c>
      <c r="D63" s="35">
        <v>193</v>
      </c>
      <c r="E63" s="35">
        <v>178</v>
      </c>
      <c r="F63" s="35">
        <v>272</v>
      </c>
      <c r="G63" s="35">
        <v>251</v>
      </c>
      <c r="H63" s="35">
        <v>208</v>
      </c>
      <c r="I63" s="35">
        <v>225</v>
      </c>
      <c r="J63" s="35">
        <v>261</v>
      </c>
      <c r="K63" s="35">
        <v>302</v>
      </c>
      <c r="L63" s="35">
        <v>285</v>
      </c>
      <c r="M63" s="35">
        <v>357</v>
      </c>
      <c r="N63" s="35">
        <v>417</v>
      </c>
      <c r="O63" s="35">
        <v>385</v>
      </c>
      <c r="P63" s="35">
        <v>434</v>
      </c>
      <c r="Q63" s="35">
        <v>307</v>
      </c>
      <c r="R63" s="35">
        <v>337</v>
      </c>
      <c r="S63" s="35">
        <v>349</v>
      </c>
      <c r="T63" s="35">
        <v>270</v>
      </c>
      <c r="U63" s="35">
        <v>137</v>
      </c>
      <c r="V63" s="35">
        <v>48</v>
      </c>
      <c r="W63" s="35">
        <v>7</v>
      </c>
      <c r="X63" s="100">
        <v>1889</v>
      </c>
      <c r="Y63" s="100">
        <f>SUM(Y51,Y54,Y57,Y60)</f>
        <v>5390</v>
      </c>
      <c r="Z63" s="103">
        <f t="shared" si="18"/>
        <v>0.09981447124304267</v>
      </c>
      <c r="AA63" s="103">
        <f t="shared" si="19"/>
        <v>0.549721706864564</v>
      </c>
      <c r="AB63" s="103">
        <f t="shared" si="20"/>
        <v>0.35046382189239333</v>
      </c>
      <c r="AC63" s="43">
        <f>SUM(Z63:AB63)</f>
        <v>1</v>
      </c>
    </row>
    <row r="64" spans="1:29" s="44" customFormat="1" ht="12" customHeight="1">
      <c r="A64" s="178"/>
      <c r="B64" s="98" t="s">
        <v>15</v>
      </c>
      <c r="C64" s="39">
        <v>341</v>
      </c>
      <c r="D64" s="39">
        <v>404</v>
      </c>
      <c r="E64" s="39">
        <v>406</v>
      </c>
      <c r="F64" s="39">
        <v>509</v>
      </c>
      <c r="G64" s="39">
        <v>487</v>
      </c>
      <c r="H64" s="39">
        <v>403</v>
      </c>
      <c r="I64" s="39">
        <v>445</v>
      </c>
      <c r="J64" s="39">
        <v>541</v>
      </c>
      <c r="K64" s="39">
        <v>590</v>
      </c>
      <c r="L64" s="39">
        <v>558</v>
      </c>
      <c r="M64" s="39">
        <v>693</v>
      </c>
      <c r="N64" s="39">
        <v>808</v>
      </c>
      <c r="O64" s="39">
        <v>844</v>
      </c>
      <c r="P64" s="39">
        <v>855</v>
      </c>
      <c r="Q64" s="39">
        <v>589</v>
      </c>
      <c r="R64" s="39">
        <v>563</v>
      </c>
      <c r="S64" s="39">
        <v>568</v>
      </c>
      <c r="T64" s="39">
        <v>377</v>
      </c>
      <c r="U64" s="39">
        <v>182</v>
      </c>
      <c r="V64" s="39">
        <v>60</v>
      </c>
      <c r="W64" s="39">
        <v>8</v>
      </c>
      <c r="X64" s="101">
        <v>3202</v>
      </c>
      <c r="Y64" s="101">
        <f>SUM(Y52,Y55,Y58,Y61)</f>
        <v>10231</v>
      </c>
      <c r="Z64" s="104">
        <f t="shared" si="18"/>
        <v>0.1125012217769524</v>
      </c>
      <c r="AA64" s="104">
        <f t="shared" si="19"/>
        <v>0.5745283940963738</v>
      </c>
      <c r="AB64" s="104">
        <f t="shared" si="20"/>
        <v>0.31297038412667383</v>
      </c>
      <c r="AC64" s="43">
        <f>SUM(Z64:AB64)</f>
        <v>1</v>
      </c>
    </row>
    <row r="65" spans="1:29" s="44" customFormat="1" ht="12" customHeight="1" collapsed="1">
      <c r="A65" s="177" t="s">
        <v>51</v>
      </c>
      <c r="B65" s="96" t="s">
        <v>13</v>
      </c>
      <c r="C65" s="93">
        <v>67</v>
      </c>
      <c r="D65" s="93">
        <v>89</v>
      </c>
      <c r="E65" s="93">
        <v>114</v>
      </c>
      <c r="F65" s="93">
        <v>152</v>
      </c>
      <c r="G65" s="93">
        <v>90</v>
      </c>
      <c r="H65" s="93">
        <v>110</v>
      </c>
      <c r="I65" s="93">
        <v>101</v>
      </c>
      <c r="J65" s="93">
        <v>126</v>
      </c>
      <c r="K65" s="93">
        <v>147</v>
      </c>
      <c r="L65" s="93">
        <v>140</v>
      </c>
      <c r="M65" s="93">
        <v>220</v>
      </c>
      <c r="N65" s="93">
        <v>245</v>
      </c>
      <c r="O65" s="93">
        <v>241</v>
      </c>
      <c r="P65" s="93">
        <v>215</v>
      </c>
      <c r="Q65" s="93">
        <v>113</v>
      </c>
      <c r="R65" s="93">
        <v>122</v>
      </c>
      <c r="S65" s="93">
        <v>106</v>
      </c>
      <c r="T65" s="93">
        <v>64</v>
      </c>
      <c r="U65" s="93">
        <v>25</v>
      </c>
      <c r="V65" s="93">
        <v>4</v>
      </c>
      <c r="W65" s="93">
        <v>0</v>
      </c>
      <c r="X65" s="99">
        <v>649</v>
      </c>
      <c r="Y65" s="99">
        <f>SUM(C65:W65)</f>
        <v>2491</v>
      </c>
      <c r="Z65" s="105">
        <f t="shared" si="18"/>
        <v>0.1083902047370534</v>
      </c>
      <c r="AA65" s="105">
        <f t="shared" si="19"/>
        <v>0.6310718586912887</v>
      </c>
      <c r="AB65" s="105">
        <f t="shared" si="20"/>
        <v>0.26053793657165797</v>
      </c>
      <c r="AC65" s="43">
        <f aca="true" t="shared" si="21" ref="AC65:AC70">SUM(Z65:AB65)</f>
        <v>1</v>
      </c>
    </row>
    <row r="66" spans="1:29" s="44" customFormat="1" ht="12" customHeight="1">
      <c r="A66" s="178"/>
      <c r="B66" s="97" t="s">
        <v>14</v>
      </c>
      <c r="C66" s="94">
        <v>62</v>
      </c>
      <c r="D66" s="94">
        <v>96</v>
      </c>
      <c r="E66" s="94">
        <v>98</v>
      </c>
      <c r="F66" s="94">
        <v>139</v>
      </c>
      <c r="G66" s="94">
        <v>121</v>
      </c>
      <c r="H66" s="94">
        <v>106</v>
      </c>
      <c r="I66" s="94">
        <v>115</v>
      </c>
      <c r="J66" s="94">
        <v>118</v>
      </c>
      <c r="K66" s="94">
        <v>152</v>
      </c>
      <c r="L66" s="94">
        <v>178</v>
      </c>
      <c r="M66" s="94">
        <v>230</v>
      </c>
      <c r="N66" s="94">
        <v>267</v>
      </c>
      <c r="O66" s="94">
        <v>270</v>
      </c>
      <c r="P66" s="94">
        <v>238</v>
      </c>
      <c r="Q66" s="94">
        <v>157</v>
      </c>
      <c r="R66" s="94">
        <v>184</v>
      </c>
      <c r="S66" s="94">
        <v>233</v>
      </c>
      <c r="T66" s="94">
        <v>193</v>
      </c>
      <c r="U66" s="94">
        <v>64</v>
      </c>
      <c r="V66" s="94">
        <v>23</v>
      </c>
      <c r="W66" s="94">
        <v>12</v>
      </c>
      <c r="X66" s="100">
        <v>1104</v>
      </c>
      <c r="Y66" s="100">
        <f>SUM(C66:W66)</f>
        <v>3056</v>
      </c>
      <c r="Z66" s="106">
        <f t="shared" si="18"/>
        <v>0.08376963350785341</v>
      </c>
      <c r="AA66" s="106">
        <f t="shared" si="19"/>
        <v>0.5549738219895288</v>
      </c>
      <c r="AB66" s="106">
        <f t="shared" si="20"/>
        <v>0.3612565445026178</v>
      </c>
      <c r="AC66" s="43">
        <f t="shared" si="21"/>
        <v>1</v>
      </c>
    </row>
    <row r="67" spans="1:29" s="44" customFormat="1" ht="12" customHeight="1">
      <c r="A67" s="178"/>
      <c r="B67" s="98" t="s">
        <v>15</v>
      </c>
      <c r="C67" s="95">
        <v>129</v>
      </c>
      <c r="D67" s="95">
        <v>185</v>
      </c>
      <c r="E67" s="95">
        <v>212</v>
      </c>
      <c r="F67" s="95">
        <v>291</v>
      </c>
      <c r="G67" s="95">
        <v>211</v>
      </c>
      <c r="H67" s="95">
        <v>216</v>
      </c>
      <c r="I67" s="95">
        <v>216</v>
      </c>
      <c r="J67" s="95">
        <v>244</v>
      </c>
      <c r="K67" s="95">
        <v>299</v>
      </c>
      <c r="L67" s="95">
        <v>318</v>
      </c>
      <c r="M67" s="95">
        <v>450</v>
      </c>
      <c r="N67" s="95">
        <v>512</v>
      </c>
      <c r="O67" s="95">
        <v>511</v>
      </c>
      <c r="P67" s="95">
        <v>453</v>
      </c>
      <c r="Q67" s="95">
        <v>270</v>
      </c>
      <c r="R67" s="95">
        <v>306</v>
      </c>
      <c r="S67" s="95">
        <v>339</v>
      </c>
      <c r="T67" s="95">
        <v>257</v>
      </c>
      <c r="U67" s="95">
        <v>89</v>
      </c>
      <c r="V67" s="95">
        <v>27</v>
      </c>
      <c r="W67" s="95">
        <v>12</v>
      </c>
      <c r="X67" s="101">
        <v>1753</v>
      </c>
      <c r="Y67" s="101">
        <f>SUM(C67:W67)</f>
        <v>5547</v>
      </c>
      <c r="Z67" s="107">
        <f t="shared" si="18"/>
        <v>0.0948260320894177</v>
      </c>
      <c r="AA67" s="107">
        <f t="shared" si="19"/>
        <v>0.5891472868217055</v>
      </c>
      <c r="AB67" s="107">
        <f t="shared" si="20"/>
        <v>0.3160266810888769</v>
      </c>
      <c r="AC67" s="43">
        <f t="shared" si="21"/>
        <v>1</v>
      </c>
    </row>
    <row r="68" spans="1:29" ht="12" customHeight="1">
      <c r="A68" s="159" t="s">
        <v>2</v>
      </c>
      <c r="B68" s="108" t="s">
        <v>13</v>
      </c>
      <c r="C68" s="109">
        <f>C23+C35+C38+C47+C62+C65</f>
        <v>3085</v>
      </c>
      <c r="D68" s="109">
        <f aca="true" t="shared" si="22" ref="D68:W68">D23+D35+D38+D47+D62+D65</f>
        <v>3320</v>
      </c>
      <c r="E68" s="109">
        <f t="shared" si="22"/>
        <v>3493</v>
      </c>
      <c r="F68" s="109">
        <f t="shared" si="22"/>
        <v>3613</v>
      </c>
      <c r="G68" s="109">
        <f t="shared" si="22"/>
        <v>2958</v>
      </c>
      <c r="H68" s="109">
        <f t="shared" si="22"/>
        <v>3118</v>
      </c>
      <c r="I68" s="109">
        <f t="shared" si="22"/>
        <v>3611</v>
      </c>
      <c r="J68" s="109">
        <f t="shared" si="22"/>
        <v>4182</v>
      </c>
      <c r="K68" s="109">
        <f t="shared" si="22"/>
        <v>4666</v>
      </c>
      <c r="L68" s="109">
        <f t="shared" si="22"/>
        <v>4175</v>
      </c>
      <c r="M68" s="109">
        <f t="shared" si="22"/>
        <v>4206</v>
      </c>
      <c r="N68" s="109">
        <f t="shared" si="22"/>
        <v>4546</v>
      </c>
      <c r="O68" s="109">
        <f t="shared" si="22"/>
        <v>5273</v>
      </c>
      <c r="P68" s="109">
        <f t="shared" si="22"/>
        <v>5148</v>
      </c>
      <c r="Q68" s="109">
        <f t="shared" si="22"/>
        <v>3498</v>
      </c>
      <c r="R68" s="109">
        <f t="shared" si="22"/>
        <v>2968</v>
      </c>
      <c r="S68" s="109">
        <f t="shared" si="22"/>
        <v>2211</v>
      </c>
      <c r="T68" s="109">
        <f t="shared" si="22"/>
        <v>1202</v>
      </c>
      <c r="U68" s="109">
        <f t="shared" si="22"/>
        <v>416</v>
      </c>
      <c r="V68" s="109">
        <f t="shared" si="22"/>
        <v>79</v>
      </c>
      <c r="W68" s="109">
        <f t="shared" si="22"/>
        <v>14</v>
      </c>
      <c r="X68" s="110">
        <f>SUM(X23,X35,X38,X47,X62,X65)</f>
        <v>15536</v>
      </c>
      <c r="Y68" s="110">
        <f>SUM(Y23,Y35,Y38,Y47,Y62,Y65)</f>
        <v>65782</v>
      </c>
      <c r="Z68" s="111">
        <f t="shared" si="18"/>
        <v>0.15046669301632665</v>
      </c>
      <c r="AA68" s="111">
        <f t="shared" si="19"/>
        <v>0.6133592776139369</v>
      </c>
      <c r="AB68" s="111">
        <f t="shared" si="20"/>
        <v>0.23617402936973642</v>
      </c>
      <c r="AC68" s="43">
        <f t="shared" si="21"/>
        <v>1</v>
      </c>
    </row>
    <row r="69" spans="1:29" ht="12" customHeight="1">
      <c r="A69" s="160"/>
      <c r="B69" s="112" t="s">
        <v>14</v>
      </c>
      <c r="C69" s="113">
        <f>C24+C36+C39+C48+C63+C66</f>
        <v>2870</v>
      </c>
      <c r="D69" s="113">
        <f aca="true" t="shared" si="23" ref="D69:W69">D24+D36+D39+D48+D63+D66</f>
        <v>3087</v>
      </c>
      <c r="E69" s="113">
        <f t="shared" si="23"/>
        <v>3257</v>
      </c>
      <c r="F69" s="113">
        <f t="shared" si="23"/>
        <v>3693</v>
      </c>
      <c r="G69" s="113">
        <f t="shared" si="23"/>
        <v>3153</v>
      </c>
      <c r="H69" s="113">
        <f t="shared" si="23"/>
        <v>3209</v>
      </c>
      <c r="I69" s="113">
        <f t="shared" si="23"/>
        <v>3798</v>
      </c>
      <c r="J69" s="113">
        <f t="shared" si="23"/>
        <v>4253</v>
      </c>
      <c r="K69" s="113">
        <f t="shared" si="23"/>
        <v>4864</v>
      </c>
      <c r="L69" s="113">
        <f t="shared" si="23"/>
        <v>4548</v>
      </c>
      <c r="M69" s="113">
        <f t="shared" si="23"/>
        <v>4730</v>
      </c>
      <c r="N69" s="113">
        <f t="shared" si="23"/>
        <v>4888</v>
      </c>
      <c r="O69" s="113">
        <f t="shared" si="23"/>
        <v>5435</v>
      </c>
      <c r="P69" s="113">
        <f t="shared" si="23"/>
        <v>5600</v>
      </c>
      <c r="Q69" s="113">
        <f t="shared" si="23"/>
        <v>4131</v>
      </c>
      <c r="R69" s="113">
        <f t="shared" si="23"/>
        <v>3883</v>
      </c>
      <c r="S69" s="113">
        <f t="shared" si="23"/>
        <v>3651</v>
      </c>
      <c r="T69" s="113">
        <f t="shared" si="23"/>
        <v>2678</v>
      </c>
      <c r="U69" s="113">
        <f t="shared" si="23"/>
        <v>1366</v>
      </c>
      <c r="V69" s="113">
        <f t="shared" si="23"/>
        <v>430</v>
      </c>
      <c r="W69" s="113">
        <f t="shared" si="23"/>
        <v>82</v>
      </c>
      <c r="X69" s="114">
        <f>SUM(X24,X36,X39,X48,X63,X66)</f>
        <v>21821</v>
      </c>
      <c r="Y69" s="114">
        <f>SUM(Y24,Y36,Y39,Y48,Y63,Y66)</f>
        <v>73606</v>
      </c>
      <c r="Z69" s="115">
        <f t="shared" si="18"/>
        <v>0.12518001249898106</v>
      </c>
      <c r="AA69" s="115">
        <f t="shared" si="19"/>
        <v>0.5783631769149254</v>
      </c>
      <c r="AB69" s="115">
        <f t="shared" si="20"/>
        <v>0.2964568105860935</v>
      </c>
      <c r="AC69" s="43">
        <f t="shared" si="21"/>
        <v>1</v>
      </c>
    </row>
    <row r="70" spans="1:29" ht="12" customHeight="1">
      <c r="A70" s="160"/>
      <c r="B70" s="116" t="s">
        <v>15</v>
      </c>
      <c r="C70" s="117">
        <f>C25+C37+C40+C49+C64+C67</f>
        <v>5955</v>
      </c>
      <c r="D70" s="117">
        <f aca="true" t="shared" si="24" ref="D70:W70">D25+D37+D40+D49+D64+D67</f>
        <v>6407</v>
      </c>
      <c r="E70" s="117">
        <f t="shared" si="24"/>
        <v>6750</v>
      </c>
      <c r="F70" s="117">
        <f t="shared" si="24"/>
        <v>7306</v>
      </c>
      <c r="G70" s="117">
        <f t="shared" si="24"/>
        <v>6111</v>
      </c>
      <c r="H70" s="117">
        <f t="shared" si="24"/>
        <v>6327</v>
      </c>
      <c r="I70" s="117">
        <f t="shared" si="24"/>
        <v>7409</v>
      </c>
      <c r="J70" s="117">
        <f t="shared" si="24"/>
        <v>8435</v>
      </c>
      <c r="K70" s="117">
        <f t="shared" si="24"/>
        <v>9530</v>
      </c>
      <c r="L70" s="117">
        <f t="shared" si="24"/>
        <v>8723</v>
      </c>
      <c r="M70" s="117">
        <f t="shared" si="24"/>
        <v>8936</v>
      </c>
      <c r="N70" s="117">
        <f t="shared" si="24"/>
        <v>9434</v>
      </c>
      <c r="O70" s="117">
        <f t="shared" si="24"/>
        <v>10708</v>
      </c>
      <c r="P70" s="117">
        <f t="shared" si="24"/>
        <v>10748</v>
      </c>
      <c r="Q70" s="117">
        <f t="shared" si="24"/>
        <v>7629</v>
      </c>
      <c r="R70" s="117">
        <f t="shared" si="24"/>
        <v>6851</v>
      </c>
      <c r="S70" s="117">
        <f t="shared" si="24"/>
        <v>5862</v>
      </c>
      <c r="T70" s="117">
        <f t="shared" si="24"/>
        <v>3880</v>
      </c>
      <c r="U70" s="117">
        <f t="shared" si="24"/>
        <v>1782</v>
      </c>
      <c r="V70" s="117">
        <f t="shared" si="24"/>
        <v>509</v>
      </c>
      <c r="W70" s="117">
        <f t="shared" si="24"/>
        <v>96</v>
      </c>
      <c r="X70" s="118">
        <f>SUM(X68:X69)</f>
        <v>37357</v>
      </c>
      <c r="Y70" s="118">
        <f>SUM(Y68:Y69)</f>
        <v>139388</v>
      </c>
      <c r="Z70" s="119">
        <f t="shared" si="18"/>
        <v>0.13711366832151978</v>
      </c>
      <c r="AA70" s="119">
        <f t="shared" si="19"/>
        <v>0.594879042672253</v>
      </c>
      <c r="AB70" s="119">
        <f t="shared" si="20"/>
        <v>0.2680072890062272</v>
      </c>
      <c r="AC70" s="43">
        <f t="shared" si="21"/>
        <v>1</v>
      </c>
    </row>
    <row r="71" spans="3:23" ht="12"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</row>
    <row r="72" spans="3:23" ht="12"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</row>
    <row r="73" spans="3:23" ht="12"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</row>
    <row r="74" spans="3:23" ht="12"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</row>
    <row r="75" spans="3:23" ht="12"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</row>
    <row r="76" spans="3:23" ht="12"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</row>
    <row r="77" spans="3:23" ht="12"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</row>
    <row r="78" spans="3:23" ht="12"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</row>
    <row r="79" spans="3:23" ht="12"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</row>
    <row r="80" spans="3:23" ht="12"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</row>
    <row r="81" spans="3:23" ht="12"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</row>
    <row r="82" spans="3:23" ht="12"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</row>
    <row r="83" spans="3:23" ht="12"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</row>
    <row r="84" spans="3:23" ht="12"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</row>
    <row r="85" spans="3:23" ht="12"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</row>
    <row r="86" spans="3:23" ht="12"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</row>
    <row r="87" spans="3:23" ht="12"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</row>
    <row r="88" spans="3:23" ht="12"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</row>
    <row r="89" spans="3:23" ht="12"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</row>
    <row r="90" spans="3:23" ht="12"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</row>
    <row r="91" spans="3:23" ht="12"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</row>
    <row r="92" spans="3:23" ht="12"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</row>
    <row r="93" spans="3:23" ht="12"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</row>
    <row r="94" spans="3:23" ht="12"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</row>
    <row r="95" spans="3:23" ht="12"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</row>
    <row r="96" spans="3:23" ht="12"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</row>
    <row r="97" spans="3:23" ht="12"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</row>
    <row r="98" spans="3:23" ht="12"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</row>
    <row r="99" spans="3:23" ht="12"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</row>
    <row r="100" spans="3:23" ht="12"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</row>
    <row r="101" spans="3:23" ht="12"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</row>
    <row r="102" spans="3:23" ht="12"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</row>
    <row r="103" spans="3:23" ht="12"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</row>
    <row r="104" spans="3:23" ht="12"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</row>
    <row r="105" spans="3:23" ht="12"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</row>
    <row r="106" spans="3:23" ht="12"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</row>
    <row r="107" spans="3:23" ht="12"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</row>
    <row r="108" spans="3:23" ht="12"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</row>
    <row r="109" spans="3:23" ht="12"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</row>
    <row r="110" spans="3:23" ht="12"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</row>
    <row r="111" spans="3:23" ht="12"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</row>
    <row r="112" spans="3:23" ht="12"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</row>
    <row r="113" spans="3:23" ht="12"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</row>
    <row r="114" spans="3:23" ht="12"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</row>
    <row r="115" spans="3:23" ht="12"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</row>
    <row r="116" spans="3:23" ht="12"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3:23" ht="12"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3:23" ht="12"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</sheetData>
  <sheetProtection/>
  <mergeCells count="24">
    <mergeCell ref="A29:A31"/>
    <mergeCell ref="A32:A34"/>
    <mergeCell ref="A17:A19"/>
    <mergeCell ref="A20:A22"/>
    <mergeCell ref="A62:A64"/>
    <mergeCell ref="A65:A67"/>
    <mergeCell ref="A50:A52"/>
    <mergeCell ref="A53:A55"/>
    <mergeCell ref="A68:A70"/>
    <mergeCell ref="A23:A25"/>
    <mergeCell ref="A35:A37"/>
    <mergeCell ref="A38:A40"/>
    <mergeCell ref="A47:A49"/>
    <mergeCell ref="A26:A28"/>
    <mergeCell ref="A56:A58"/>
    <mergeCell ref="A59:A61"/>
    <mergeCell ref="A41:A43"/>
    <mergeCell ref="A44:A46"/>
    <mergeCell ref="A1:B1"/>
    <mergeCell ref="A2:A4"/>
    <mergeCell ref="A5:A7"/>
    <mergeCell ref="A8:A10"/>
    <mergeCell ref="A11:A13"/>
    <mergeCell ref="A14:A16"/>
  </mergeCells>
  <printOptions/>
  <pageMargins left="0.5905511811023623" right="0.1968503937007874" top="0.7874015748031497" bottom="0" header="0.5905511811023623" footer="0"/>
  <pageSetup horizontalDpi="600" verticalDpi="600" orientation="landscape" paperSize="8" r:id="rId1"/>
  <headerFooter alignWithMargins="0">
    <oddHeader>&amp;L&amp;P／&amp;N&amp;C町別･年齢5歳区分別人口　&amp;R平成27年12月1日現在</oddHeader>
  </headerFooter>
  <colBreaks count="2" manualBreakCount="2">
    <brk id="28" max="69" man="1"/>
    <brk id="2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Q206"/>
  <sheetViews>
    <sheetView zoomScale="25" zoomScaleNormal="25" zoomScalePageLayoutView="0" workbookViewId="0" topLeftCell="A1">
      <selection activeCell="AH80" sqref="AH80"/>
    </sheetView>
  </sheetViews>
  <sheetFormatPr defaultColWidth="9.00390625" defaultRowHeight="13.5"/>
  <cols>
    <col min="12" max="12" width="10.125" style="65" bestFit="1" customWidth="1"/>
    <col min="13" max="13" width="10.75390625" style="65" customWidth="1"/>
    <col min="14" max="14" width="10.125" style="65" bestFit="1" customWidth="1"/>
    <col min="15" max="15" width="9.125" style="65" bestFit="1" customWidth="1"/>
    <col min="16" max="16" width="11.125" style="65" bestFit="1" customWidth="1"/>
    <col min="17" max="17" width="9.125" style="65" bestFit="1" customWidth="1"/>
  </cols>
  <sheetData>
    <row r="1" ht="13.5">
      <c r="B1" s="72" t="s">
        <v>132</v>
      </c>
    </row>
    <row r="2" spans="2:16" ht="13.5">
      <c r="B2" s="72"/>
      <c r="P2" s="65" t="s">
        <v>103</v>
      </c>
    </row>
    <row r="3" spans="2:17" ht="13.5">
      <c r="B3" s="72"/>
      <c r="K3" s="61"/>
      <c r="L3" s="69" t="s">
        <v>97</v>
      </c>
      <c r="M3" s="66" t="s">
        <v>98</v>
      </c>
      <c r="N3" s="63" t="s">
        <v>99</v>
      </c>
      <c r="O3" s="66" t="s">
        <v>100</v>
      </c>
      <c r="P3" s="64" t="s">
        <v>101</v>
      </c>
      <c r="Q3" s="66" t="s">
        <v>102</v>
      </c>
    </row>
    <row r="4" spans="11:17" ht="13.5">
      <c r="K4" s="61" t="s">
        <v>17</v>
      </c>
      <c r="L4" s="76">
        <f>'地区別5歳毎'!W23</f>
        <v>8</v>
      </c>
      <c r="M4" s="75">
        <f>L4/L26</f>
        <v>0.00017974700608892983</v>
      </c>
      <c r="N4" s="77">
        <f>'地区別5歳毎'!W24</f>
        <v>44</v>
      </c>
      <c r="O4" s="75">
        <f>N4/N26</f>
        <v>0.000885525680244727</v>
      </c>
      <c r="P4" s="78">
        <f>L4+N4</f>
        <v>52</v>
      </c>
      <c r="Q4" s="75">
        <f>P4/P26</f>
        <v>0.0005520462869579065</v>
      </c>
    </row>
    <row r="5" spans="11:17" ht="13.5">
      <c r="K5" s="61" t="s">
        <v>112</v>
      </c>
      <c r="L5" s="76">
        <f>'地区別5歳毎'!V23</f>
        <v>44</v>
      </c>
      <c r="M5" s="75">
        <f>L5/L26</f>
        <v>0.000988608533489114</v>
      </c>
      <c r="N5" s="77">
        <f>'地区別5歳毎'!V24</f>
        <v>260</v>
      </c>
      <c r="O5" s="75">
        <f>N5/N26</f>
        <v>0.00523265174690066</v>
      </c>
      <c r="P5" s="78">
        <f aca="true" t="shared" si="0" ref="P5:P24">L5+N5</f>
        <v>304</v>
      </c>
      <c r="Q5" s="75">
        <f>P5/P26</f>
        <v>0.0032273475237539146</v>
      </c>
    </row>
    <row r="6" spans="11:17" ht="13.5">
      <c r="K6" s="61" t="s">
        <v>113</v>
      </c>
      <c r="L6" s="76">
        <f>'地区別5歳毎'!U23</f>
        <v>254</v>
      </c>
      <c r="M6" s="75">
        <f>L6/L26</f>
        <v>0.005706967443323522</v>
      </c>
      <c r="N6" s="77">
        <f>'地区別5歳毎'!U24</f>
        <v>805</v>
      </c>
      <c r="O6" s="75">
        <f>N6/N26</f>
        <v>0.01620109483175012</v>
      </c>
      <c r="P6" s="78">
        <f t="shared" si="0"/>
        <v>1059</v>
      </c>
      <c r="Q6" s="75">
        <f>P6/P26</f>
        <v>0.011242634959392749</v>
      </c>
    </row>
    <row r="7" spans="11:17" ht="13.5">
      <c r="K7" s="61" t="s">
        <v>114</v>
      </c>
      <c r="L7" s="76">
        <f>'地区別5歳毎'!T23</f>
        <v>757</v>
      </c>
      <c r="M7" s="75">
        <f>L7/L26</f>
        <v>0.017008560451164986</v>
      </c>
      <c r="N7" s="77">
        <f>'地区別5歳毎'!T24</f>
        <v>1563</v>
      </c>
      <c r="O7" s="75">
        <f>N7/N26</f>
        <v>0.03145628723232974</v>
      </c>
      <c r="P7" s="78">
        <f t="shared" si="0"/>
        <v>2320</v>
      </c>
      <c r="Q7" s="75">
        <f>P7/P26</f>
        <v>0.02462975741812198</v>
      </c>
    </row>
    <row r="8" spans="11:17" ht="13.5">
      <c r="K8" s="61" t="s">
        <v>115</v>
      </c>
      <c r="L8" s="76">
        <f>'地区別5歳毎'!S23</f>
        <v>1445</v>
      </c>
      <c r="M8" s="75">
        <f>L8/L26</f>
        <v>0.03246680297481295</v>
      </c>
      <c r="N8" s="77">
        <f>'地区別5歳毎'!S24</f>
        <v>2263</v>
      </c>
      <c r="O8" s="75">
        <f>N8/N26</f>
        <v>0.04554419578167767</v>
      </c>
      <c r="P8" s="78">
        <f t="shared" si="0"/>
        <v>3708</v>
      </c>
      <c r="Q8" s="75">
        <f>P8/P26</f>
        <v>0.03936514676999841</v>
      </c>
    </row>
    <row r="9" spans="11:17" ht="13.5">
      <c r="K9" s="61" t="s">
        <v>116</v>
      </c>
      <c r="L9" s="76">
        <f>'地区別5歳毎'!R23</f>
        <v>1977</v>
      </c>
      <c r="M9" s="75">
        <f>L9/L26</f>
        <v>0.04441997887972678</v>
      </c>
      <c r="N9" s="77">
        <f>'地区別5歳毎'!R24</f>
        <v>2548</v>
      </c>
      <c r="O9" s="75">
        <f>N9/N26</f>
        <v>0.05127998711962647</v>
      </c>
      <c r="P9" s="78">
        <f t="shared" si="0"/>
        <v>4525</v>
      </c>
      <c r="Q9" s="75">
        <f>P9/P26</f>
        <v>0.04803864324008705</v>
      </c>
    </row>
    <row r="10" spans="11:17" ht="13.5">
      <c r="K10" s="61" t="s">
        <v>117</v>
      </c>
      <c r="L10" s="76">
        <f>'地区別5歳毎'!Q23</f>
        <v>2300</v>
      </c>
      <c r="M10" s="75">
        <f>L10/L26</f>
        <v>0.051677264250567324</v>
      </c>
      <c r="N10" s="77">
        <f>'地区別5歳毎'!Q24</f>
        <v>2817</v>
      </c>
      <c r="O10" s="75">
        <f>N10/N26</f>
        <v>0.05669376911930446</v>
      </c>
      <c r="P10" s="78">
        <f t="shared" si="0"/>
        <v>5117</v>
      </c>
      <c r="Q10" s="75">
        <f>P10/P26</f>
        <v>0.05432347789160784</v>
      </c>
    </row>
    <row r="11" spans="11:17" ht="13.5">
      <c r="K11" s="61" t="s">
        <v>118</v>
      </c>
      <c r="L11" s="76">
        <f>'地区別5歳毎'!P23</f>
        <v>3215</v>
      </c>
      <c r="M11" s="75">
        <f>L11/L26</f>
        <v>0.07223582807198868</v>
      </c>
      <c r="N11" s="77">
        <f>'地区別5歳毎'!P24</f>
        <v>3611</v>
      </c>
      <c r="O11" s="75">
        <f>N11/N26</f>
        <v>0.0726734825309934</v>
      </c>
      <c r="P11" s="78">
        <f t="shared" si="0"/>
        <v>6826</v>
      </c>
      <c r="Q11" s="75">
        <f>P11/P26</f>
        <v>0.07246669143797442</v>
      </c>
    </row>
    <row r="12" spans="11:17" ht="13.5">
      <c r="K12" s="61" t="s">
        <v>119</v>
      </c>
      <c r="L12" s="76">
        <f>'地区別5歳毎'!O23</f>
        <v>3264</v>
      </c>
      <c r="M12" s="75">
        <f>L12/L26</f>
        <v>0.07333677848428337</v>
      </c>
      <c r="N12" s="77">
        <f>'地区別5歳毎'!O24</f>
        <v>3445</v>
      </c>
      <c r="O12" s="75">
        <f>N12/N26</f>
        <v>0.06933263564643374</v>
      </c>
      <c r="P12" s="78">
        <f t="shared" si="0"/>
        <v>6709</v>
      </c>
      <c r="Q12" s="75">
        <f>P12/P26</f>
        <v>0.07122458729231912</v>
      </c>
    </row>
    <row r="13" spans="11:17" ht="13.5">
      <c r="K13" s="61" t="s">
        <v>120</v>
      </c>
      <c r="L13" s="76">
        <f>'地区別5歳毎'!N23</f>
        <v>2881</v>
      </c>
      <c r="M13" s="75">
        <f>L13/L26</f>
        <v>0.06473139056777585</v>
      </c>
      <c r="N13" s="77">
        <f>'地区別5歳毎'!N24</f>
        <v>3141</v>
      </c>
      <c r="O13" s="75">
        <f>N13/N26</f>
        <v>0.06321445821928835</v>
      </c>
      <c r="P13" s="78">
        <f t="shared" si="0"/>
        <v>6022</v>
      </c>
      <c r="Q13" s="75">
        <f>P13/P26</f>
        <v>0.06393120653962525</v>
      </c>
    </row>
    <row r="14" spans="11:17" ht="13.5">
      <c r="K14" s="61" t="s">
        <v>121</v>
      </c>
      <c r="L14" s="76">
        <f>'地区別5歳毎'!M23</f>
        <v>2795</v>
      </c>
      <c r="M14" s="75">
        <f>L14/L26</f>
        <v>0.06279911025231986</v>
      </c>
      <c r="N14" s="77">
        <f>'地区別5歳毎'!M24</f>
        <v>3224</v>
      </c>
      <c r="O14" s="75">
        <f>N14/N26</f>
        <v>0.06488488166156818</v>
      </c>
      <c r="P14" s="78">
        <f t="shared" si="0"/>
        <v>6019</v>
      </c>
      <c r="Q14" s="75">
        <f>P14/P26</f>
        <v>0.06389935771537768</v>
      </c>
    </row>
    <row r="15" spans="11:17" ht="13.5">
      <c r="K15" s="61" t="s">
        <v>122</v>
      </c>
      <c r="L15" s="76">
        <f>'地区別5歳毎'!L23</f>
        <v>2928</v>
      </c>
      <c r="M15" s="75">
        <f>L15/L26</f>
        <v>0.06578740422854831</v>
      </c>
      <c r="N15" s="77">
        <f>'地区別5歳毎'!L24</f>
        <v>3180</v>
      </c>
      <c r="O15" s="75">
        <f>N15/N26</f>
        <v>0.06399935598132346</v>
      </c>
      <c r="P15" s="78">
        <f t="shared" si="0"/>
        <v>6108</v>
      </c>
      <c r="Q15" s="75">
        <f>P15/P26</f>
        <v>0.06484420616805563</v>
      </c>
    </row>
    <row r="16" spans="11:17" ht="13.5">
      <c r="K16" s="61" t="s">
        <v>123</v>
      </c>
      <c r="L16" s="76">
        <f>'地区別5歳毎'!K23</f>
        <v>3332</v>
      </c>
      <c r="M16" s="75">
        <f>L16/L26</f>
        <v>0.07486462803603927</v>
      </c>
      <c r="N16" s="77">
        <f>'地区別5歳毎'!K24</f>
        <v>3505</v>
      </c>
      <c r="O16" s="75">
        <f>N16/N26</f>
        <v>0.07054017066494929</v>
      </c>
      <c r="P16" s="78">
        <f t="shared" si="0"/>
        <v>6837</v>
      </c>
      <c r="Q16" s="75">
        <f>P16/P26</f>
        <v>0.07258347046021552</v>
      </c>
    </row>
    <row r="17" spans="11:17" ht="13.5">
      <c r="K17" s="61" t="s">
        <v>124</v>
      </c>
      <c r="L17" s="76">
        <f>'地区別5歳毎'!J23</f>
        <v>2979</v>
      </c>
      <c r="M17" s="75">
        <f>L17/L26</f>
        <v>0.06693329139236524</v>
      </c>
      <c r="N17" s="77">
        <f>'地区別5歳毎'!J24</f>
        <v>3057</v>
      </c>
      <c r="O17" s="75">
        <f>N17/N26</f>
        <v>0.06152390919336661</v>
      </c>
      <c r="P17" s="78">
        <f t="shared" si="0"/>
        <v>6036</v>
      </c>
      <c r="Q17" s="75">
        <f>P17/P26</f>
        <v>0.0640798343861139</v>
      </c>
    </row>
    <row r="18" spans="11:17" ht="13.5">
      <c r="K18" s="61" t="s">
        <v>125</v>
      </c>
      <c r="L18" s="76">
        <f>'地区別5歳毎'!I23</f>
        <v>2565</v>
      </c>
      <c r="M18" s="75">
        <f>L18/L26</f>
        <v>0.05763138382726313</v>
      </c>
      <c r="N18" s="77">
        <f>'地区別5歳毎'!I24</f>
        <v>2665</v>
      </c>
      <c r="O18" s="75">
        <f>N18/N26</f>
        <v>0.053634680405731765</v>
      </c>
      <c r="P18" s="78">
        <f t="shared" si="0"/>
        <v>5230</v>
      </c>
      <c r="Q18" s="75">
        <f>P18/P26</f>
        <v>0.055523116938266365</v>
      </c>
    </row>
    <row r="19" spans="11:17" ht="13.5">
      <c r="K19" s="61" t="s">
        <v>126</v>
      </c>
      <c r="L19" s="76">
        <f>'地区別5歳毎'!H23</f>
        <v>2146</v>
      </c>
      <c r="M19" s="75">
        <f>L19/L26</f>
        <v>0.048217134383355426</v>
      </c>
      <c r="N19" s="77">
        <f>'地区別5歳毎'!H24</f>
        <v>2203</v>
      </c>
      <c r="O19" s="75">
        <f>N19/N26</f>
        <v>0.04433666076316213</v>
      </c>
      <c r="P19" s="78">
        <f t="shared" si="0"/>
        <v>4349</v>
      </c>
      <c r="Q19" s="75">
        <f>P19/P26</f>
        <v>0.04617017888422952</v>
      </c>
    </row>
    <row r="20" spans="11:17" ht="13.5">
      <c r="K20" s="61" t="s">
        <v>127</v>
      </c>
      <c r="L20" s="76">
        <f>'地区別5歳毎'!G23</f>
        <v>2000</v>
      </c>
      <c r="M20" s="75">
        <f>L20/L26</f>
        <v>0.044936751522232456</v>
      </c>
      <c r="N20" s="77">
        <f>'地区別5歳毎'!G24</f>
        <v>2145</v>
      </c>
      <c r="O20" s="75">
        <f>N20/N26</f>
        <v>0.04316937691193044</v>
      </c>
      <c r="P20" s="78">
        <f t="shared" si="0"/>
        <v>4145</v>
      </c>
      <c r="Q20" s="75">
        <f>P20/P26</f>
        <v>0.04400445883539466</v>
      </c>
    </row>
    <row r="21" spans="11:17" ht="13.5">
      <c r="K21" s="61" t="s">
        <v>128</v>
      </c>
      <c r="L21" s="76">
        <f>'地区別5歳毎'!F23</f>
        <v>2584</v>
      </c>
      <c r="M21" s="75">
        <f>L21/L26</f>
        <v>0.058058282966724335</v>
      </c>
      <c r="N21" s="77">
        <f>'地区別5歳毎'!F24</f>
        <v>2545</v>
      </c>
      <c r="O21" s="75">
        <f>N21/N26</f>
        <v>0.051219610368700694</v>
      </c>
      <c r="P21" s="78">
        <f t="shared" si="0"/>
        <v>5129</v>
      </c>
      <c r="Q21" s="75">
        <f>P21/P26</f>
        <v>0.05445087318859812</v>
      </c>
    </row>
    <row r="22" spans="11:17" ht="13.5">
      <c r="K22" s="61" t="s">
        <v>129</v>
      </c>
      <c r="L22" s="76">
        <f>'地区別5歳毎'!E23</f>
        <v>2434</v>
      </c>
      <c r="M22" s="75">
        <f>L22/L26</f>
        <v>0.0546880266025569</v>
      </c>
      <c r="N22" s="77">
        <f>'地区別5歳毎'!E24</f>
        <v>2340</v>
      </c>
      <c r="O22" s="75">
        <f>N22/N26</f>
        <v>0.04709386572210594</v>
      </c>
      <c r="P22" s="78">
        <f t="shared" si="0"/>
        <v>4774</v>
      </c>
      <c r="Q22" s="75">
        <f>P22/P26</f>
        <v>0.05068209565263549</v>
      </c>
    </row>
    <row r="23" spans="11:17" ht="13.5">
      <c r="K23" s="61" t="s">
        <v>130</v>
      </c>
      <c r="L23" s="76">
        <f>'地区別5歳毎'!D23</f>
        <v>2360</v>
      </c>
      <c r="M23" s="75">
        <f>L23/L26</f>
        <v>0.0530253667962343</v>
      </c>
      <c r="N23" s="77">
        <f>'地区別5歳毎'!D24</f>
        <v>2234</v>
      </c>
      <c r="O23" s="75">
        <f>N23/N26</f>
        <v>0.044960553856061826</v>
      </c>
      <c r="P23" s="78">
        <f t="shared" si="0"/>
        <v>4594</v>
      </c>
      <c r="Q23" s="75">
        <f>P23/P26</f>
        <v>0.0487711661977812</v>
      </c>
    </row>
    <row r="24" spans="11:17" ht="13.5">
      <c r="K24" s="61" t="s">
        <v>131</v>
      </c>
      <c r="L24" s="76">
        <f>'地区別5歳毎'!C23</f>
        <v>2239</v>
      </c>
      <c r="M24" s="75">
        <f>L24/L26</f>
        <v>0.050306693329139236</v>
      </c>
      <c r="N24" s="77">
        <f>'地区別5歳毎'!C24</f>
        <v>2093</v>
      </c>
      <c r="O24" s="75">
        <f>N24/N26</f>
        <v>0.04212284656255032</v>
      </c>
      <c r="P24" s="78">
        <f t="shared" si="0"/>
        <v>4332</v>
      </c>
      <c r="Q24" s="75">
        <f>P24/P26</f>
        <v>0.045989702213493286</v>
      </c>
    </row>
    <row r="25" ht="13.5">
      <c r="K25" s="61"/>
    </row>
    <row r="26" spans="11:17" ht="13.5">
      <c r="K26" s="61"/>
      <c r="L26" s="67">
        <f>SUM(L4:L24)</f>
        <v>44507</v>
      </c>
      <c r="M26" s="66"/>
      <c r="N26" s="77">
        <f>SUM(N4:N24)</f>
        <v>49688</v>
      </c>
      <c r="O26" s="66"/>
      <c r="P26" s="78">
        <f>SUM(P4:P24)</f>
        <v>94195</v>
      </c>
      <c r="Q26" s="66"/>
    </row>
    <row r="27" ht="13.5">
      <c r="K27" s="61"/>
    </row>
    <row r="28" ht="13.5">
      <c r="K28" s="61"/>
    </row>
    <row r="29" ht="13.5">
      <c r="K29" s="61"/>
    </row>
    <row r="30" ht="13.5">
      <c r="K30" s="61"/>
    </row>
    <row r="31" spans="2:11" ht="13.5">
      <c r="B31" s="72" t="s">
        <v>133</v>
      </c>
      <c r="K31" s="61"/>
    </row>
    <row r="32" spans="2:16" ht="13.5">
      <c r="B32" s="72"/>
      <c r="K32" s="61"/>
      <c r="P32" s="65" t="s">
        <v>103</v>
      </c>
    </row>
    <row r="33" spans="11:17" ht="13.5">
      <c r="K33" s="61"/>
      <c r="L33" s="69" t="s">
        <v>97</v>
      </c>
      <c r="M33" s="66" t="s">
        <v>98</v>
      </c>
      <c r="N33" s="63" t="s">
        <v>99</v>
      </c>
      <c r="O33" s="66" t="s">
        <v>100</v>
      </c>
      <c r="P33" s="64" t="s">
        <v>101</v>
      </c>
      <c r="Q33" s="66" t="s">
        <v>102</v>
      </c>
    </row>
    <row r="34" spans="11:17" ht="13.5">
      <c r="K34" s="61" t="s">
        <v>17</v>
      </c>
      <c r="L34" s="76">
        <f>'地区別5歳毎'!W35</f>
        <v>3</v>
      </c>
      <c r="M34" s="75">
        <f>L34/L56</f>
        <v>0.0003845660812716318</v>
      </c>
      <c r="N34" s="77">
        <f>'地区別5歳毎'!W36</f>
        <v>9</v>
      </c>
      <c r="O34" s="75">
        <f>N34/N56</f>
        <v>0.001036030850696443</v>
      </c>
      <c r="P34" s="78">
        <f>L34+N34</f>
        <v>12</v>
      </c>
      <c r="Q34" s="75">
        <f>P34/P56</f>
        <v>0.000727802037845706</v>
      </c>
    </row>
    <row r="35" spans="11:17" ht="13.5">
      <c r="K35" s="61" t="s">
        <v>112</v>
      </c>
      <c r="L35" s="76">
        <f>'地区別5歳毎'!V35</f>
        <v>12</v>
      </c>
      <c r="M35" s="75">
        <f>L35/L56</f>
        <v>0.0015382643250865273</v>
      </c>
      <c r="N35" s="77">
        <f>'地区別5歳毎'!V36</f>
        <v>54</v>
      </c>
      <c r="O35" s="75">
        <f>N35/N56</f>
        <v>0.006216185104178658</v>
      </c>
      <c r="P35" s="78">
        <f aca="true" t="shared" si="1" ref="P35:P54">L35+N35</f>
        <v>66</v>
      </c>
      <c r="Q35" s="75">
        <f>P35/P56</f>
        <v>0.004002911208151383</v>
      </c>
    </row>
    <row r="36" spans="11:17" ht="13.5">
      <c r="K36" s="61" t="s">
        <v>113</v>
      </c>
      <c r="L36" s="76">
        <f>'地区別5歳毎'!U35</f>
        <v>50</v>
      </c>
      <c r="M36" s="75">
        <f>L36/L56</f>
        <v>0.006409434687860531</v>
      </c>
      <c r="N36" s="77">
        <f>'地区別5歳毎'!U36</f>
        <v>177</v>
      </c>
      <c r="O36" s="75">
        <f>N36/N56</f>
        <v>0.020375273397030044</v>
      </c>
      <c r="P36" s="78">
        <f t="shared" si="1"/>
        <v>227</v>
      </c>
      <c r="Q36" s="75">
        <f>P36/P56</f>
        <v>0.013767588549247938</v>
      </c>
    </row>
    <row r="37" spans="11:17" ht="13.5">
      <c r="K37" s="61" t="s">
        <v>114</v>
      </c>
      <c r="L37" s="76">
        <f>'地区別5歳毎'!T35</f>
        <v>137</v>
      </c>
      <c r="M37" s="75">
        <f>L37/L56</f>
        <v>0.017561851044737856</v>
      </c>
      <c r="N37" s="77">
        <f>'地区別5歳毎'!T36</f>
        <v>295</v>
      </c>
      <c r="O37" s="75">
        <f>N37/N56</f>
        <v>0.033958788995050074</v>
      </c>
      <c r="P37" s="78">
        <f t="shared" si="1"/>
        <v>432</v>
      </c>
      <c r="Q37" s="75">
        <f>P37/P56</f>
        <v>0.026200873362445413</v>
      </c>
    </row>
    <row r="38" spans="11:17" ht="13.5">
      <c r="K38" s="61" t="s">
        <v>115</v>
      </c>
      <c r="L38" s="76">
        <f>'地区別5歳毎'!S35</f>
        <v>227</v>
      </c>
      <c r="M38" s="75">
        <f>L38/L56</f>
        <v>0.029098833482886808</v>
      </c>
      <c r="N38" s="77">
        <f>'地区別5歳毎'!S36</f>
        <v>378</v>
      </c>
      <c r="O38" s="75">
        <f>N38/N56</f>
        <v>0.043513295729250605</v>
      </c>
      <c r="P38" s="78">
        <f t="shared" si="1"/>
        <v>605</v>
      </c>
      <c r="Q38" s="75">
        <f>P38/P56</f>
        <v>0.03669335274138768</v>
      </c>
    </row>
    <row r="39" spans="11:17" ht="13.5">
      <c r="K39" s="61" t="s">
        <v>116</v>
      </c>
      <c r="L39" s="76">
        <f>'地区別5歳毎'!R35</f>
        <v>335</v>
      </c>
      <c r="M39" s="75">
        <f>L39/L56</f>
        <v>0.042943212408665554</v>
      </c>
      <c r="N39" s="77">
        <f>'地区別5歳毎'!R36</f>
        <v>399</v>
      </c>
      <c r="O39" s="75">
        <f>N39/N56</f>
        <v>0.04593070104754231</v>
      </c>
      <c r="P39" s="78">
        <f t="shared" si="1"/>
        <v>734</v>
      </c>
      <c r="Q39" s="75">
        <f>P39/P56</f>
        <v>0.04451722464822901</v>
      </c>
    </row>
    <row r="40" spans="11:17" ht="13.5">
      <c r="K40" s="61" t="s">
        <v>117</v>
      </c>
      <c r="L40" s="76">
        <f>'地区別5歳毎'!Q35</f>
        <v>468</v>
      </c>
      <c r="M40" s="75">
        <f>L40/L56</f>
        <v>0.059992308678374566</v>
      </c>
      <c r="N40" s="77">
        <f>'地区別5歳毎'!Q36</f>
        <v>465</v>
      </c>
      <c r="O40" s="75">
        <f>N40/N56</f>
        <v>0.05352826061931622</v>
      </c>
      <c r="P40" s="78">
        <f t="shared" si="1"/>
        <v>933</v>
      </c>
      <c r="Q40" s="75">
        <f>P40/P56</f>
        <v>0.05658660844250364</v>
      </c>
    </row>
    <row r="41" spans="11:17" ht="13.5">
      <c r="K41" s="61" t="s">
        <v>118</v>
      </c>
      <c r="L41" s="76">
        <f>'地区別5歳毎'!P35</f>
        <v>791</v>
      </c>
      <c r="M41" s="75">
        <f>L41/L56</f>
        <v>0.1013972567619536</v>
      </c>
      <c r="N41" s="77">
        <f>'地区別5歳毎'!P36</f>
        <v>795</v>
      </c>
      <c r="O41" s="75">
        <f>N41/N56</f>
        <v>0.0915160584781858</v>
      </c>
      <c r="P41" s="78">
        <f t="shared" si="1"/>
        <v>1586</v>
      </c>
      <c r="Q41" s="75">
        <f>P41/P56</f>
        <v>0.09619116933527413</v>
      </c>
    </row>
    <row r="42" spans="11:17" ht="13.5">
      <c r="K42" s="61" t="s">
        <v>119</v>
      </c>
      <c r="L42" s="76">
        <f>'地区別5歳毎'!O35</f>
        <v>707</v>
      </c>
      <c r="M42" s="75">
        <f>L42/L56</f>
        <v>0.0906294064863479</v>
      </c>
      <c r="N42" s="77">
        <f>'地区別5歳毎'!O36</f>
        <v>780</v>
      </c>
      <c r="O42" s="75">
        <f>N42/N56</f>
        <v>0.08978934039369173</v>
      </c>
      <c r="P42" s="78">
        <f t="shared" si="1"/>
        <v>1487</v>
      </c>
      <c r="Q42" s="75">
        <f>P42/P56</f>
        <v>0.09018680252304706</v>
      </c>
    </row>
    <row r="43" spans="11:17" ht="13.5">
      <c r="K43" s="61" t="s">
        <v>120</v>
      </c>
      <c r="L43" s="76">
        <f>'地区別5歳毎'!N35</f>
        <v>514</v>
      </c>
      <c r="M43" s="75">
        <f>L43/L56</f>
        <v>0.06588898859120626</v>
      </c>
      <c r="N43" s="77">
        <f>'地区別5歳毎'!N36</f>
        <v>592</v>
      </c>
      <c r="O43" s="75">
        <f>N43/N56</f>
        <v>0.0681478070680327</v>
      </c>
      <c r="P43" s="78">
        <f t="shared" si="1"/>
        <v>1106</v>
      </c>
      <c r="Q43" s="75">
        <f>P43/P56</f>
        <v>0.0670790878214459</v>
      </c>
    </row>
    <row r="44" spans="11:17" ht="13.5">
      <c r="K44" s="61" t="s">
        <v>121</v>
      </c>
      <c r="L44" s="76">
        <f>'地区別5歳毎'!M35</f>
        <v>423</v>
      </c>
      <c r="M44" s="75">
        <f>L44/L56</f>
        <v>0.05422381745930009</v>
      </c>
      <c r="N44" s="77">
        <f>'地区別5歳毎'!M36</f>
        <v>457</v>
      </c>
      <c r="O44" s="75">
        <f>N44/N56</f>
        <v>0.05260734430758605</v>
      </c>
      <c r="P44" s="78">
        <f t="shared" si="1"/>
        <v>880</v>
      </c>
      <c r="Q44" s="75">
        <f>P44/P56</f>
        <v>0.053372149442018436</v>
      </c>
    </row>
    <row r="45" spans="11:17" ht="13.5">
      <c r="K45" s="61" t="s">
        <v>122</v>
      </c>
      <c r="L45" s="76">
        <f>'地区別5歳毎'!L35</f>
        <v>465</v>
      </c>
      <c r="M45" s="75">
        <f>L45/L56</f>
        <v>0.059607742597102935</v>
      </c>
      <c r="N45" s="77">
        <f>'地区別5歳毎'!L36</f>
        <v>529</v>
      </c>
      <c r="O45" s="75">
        <f>N45/N56</f>
        <v>0.06089559111315759</v>
      </c>
      <c r="P45" s="78">
        <f t="shared" si="1"/>
        <v>994</v>
      </c>
      <c r="Q45" s="75">
        <f>P45/P56</f>
        <v>0.06028626880155265</v>
      </c>
    </row>
    <row r="46" spans="11:17" ht="13.5">
      <c r="K46" s="61" t="s">
        <v>123</v>
      </c>
      <c r="L46" s="76">
        <f>'地区別5歳毎'!K35</f>
        <v>523</v>
      </c>
      <c r="M46" s="75">
        <f>L46/L56</f>
        <v>0.06704268683502115</v>
      </c>
      <c r="N46" s="77">
        <f>'地区別5歳毎'!K36</f>
        <v>550</v>
      </c>
      <c r="O46" s="75">
        <f>N46/N56</f>
        <v>0.06331299643144929</v>
      </c>
      <c r="P46" s="78">
        <f t="shared" si="1"/>
        <v>1073</v>
      </c>
      <c r="Q46" s="75">
        <f>P46/P56</f>
        <v>0.06507763221737022</v>
      </c>
    </row>
    <row r="47" spans="11:17" ht="13.5">
      <c r="K47" s="61" t="s">
        <v>124</v>
      </c>
      <c r="L47" s="76">
        <f>'地区別5歳毎'!J35</f>
        <v>477</v>
      </c>
      <c r="M47" s="75">
        <f>L47/L56</f>
        <v>0.06114600692218946</v>
      </c>
      <c r="N47" s="77">
        <f>'地区別5歳毎'!J36</f>
        <v>510</v>
      </c>
      <c r="O47" s="75">
        <f>N47/N56</f>
        <v>0.05870841487279843</v>
      </c>
      <c r="P47" s="78">
        <f t="shared" si="1"/>
        <v>987</v>
      </c>
      <c r="Q47" s="75">
        <f>P47/P56</f>
        <v>0.05986171761280932</v>
      </c>
    </row>
    <row r="48" spans="11:17" ht="13.5">
      <c r="K48" s="61" t="s">
        <v>125</v>
      </c>
      <c r="L48" s="76">
        <f>'地区別5歳毎'!I35</f>
        <v>421</v>
      </c>
      <c r="M48" s="75">
        <f>L48/L56</f>
        <v>0.053967440071785666</v>
      </c>
      <c r="N48" s="77">
        <f>'地区別5歳毎'!I36</f>
        <v>504</v>
      </c>
      <c r="O48" s="75">
        <f>N48/N56</f>
        <v>0.05801772763900081</v>
      </c>
      <c r="P48" s="78">
        <f t="shared" si="1"/>
        <v>925</v>
      </c>
      <c r="Q48" s="75">
        <f>P48/P56</f>
        <v>0.05610140708393983</v>
      </c>
    </row>
    <row r="49" spans="11:17" ht="13.5">
      <c r="K49" s="61" t="s">
        <v>126</v>
      </c>
      <c r="L49" s="76">
        <f>'地区別5歳毎'!H35</f>
        <v>408</v>
      </c>
      <c r="M49" s="75">
        <f>L49/L56</f>
        <v>0.05230098705294193</v>
      </c>
      <c r="N49" s="77">
        <f>'地区別5歳毎'!H36</f>
        <v>426</v>
      </c>
      <c r="O49" s="75">
        <f>N49/N56</f>
        <v>0.04903879359963163</v>
      </c>
      <c r="P49" s="78">
        <f t="shared" si="1"/>
        <v>834</v>
      </c>
      <c r="Q49" s="75">
        <f>P49/P56</f>
        <v>0.05058224163027657</v>
      </c>
    </row>
    <row r="50" spans="11:17" ht="13.5">
      <c r="K50" s="61" t="s">
        <v>127</v>
      </c>
      <c r="L50" s="76">
        <f>'地区別5歳毎'!G35</f>
        <v>341</v>
      </c>
      <c r="M50" s="75">
        <f>L50/L56</f>
        <v>0.04371234457120882</v>
      </c>
      <c r="N50" s="77">
        <f>'地区別5歳毎'!G36</f>
        <v>346</v>
      </c>
      <c r="O50" s="75">
        <f>N50/N56</f>
        <v>0.03982963048232992</v>
      </c>
      <c r="P50" s="78">
        <f t="shared" si="1"/>
        <v>687</v>
      </c>
      <c r="Q50" s="75">
        <f>P50/P56</f>
        <v>0.041666666666666664</v>
      </c>
    </row>
    <row r="51" spans="11:17" ht="13.5">
      <c r="K51" s="61" t="s">
        <v>128</v>
      </c>
      <c r="L51" s="76">
        <f>'地区別5歳毎'!F35</f>
        <v>326</v>
      </c>
      <c r="M51" s="75">
        <f>L51/L56</f>
        <v>0.04178951416485066</v>
      </c>
      <c r="N51" s="77">
        <f>'地区別5歳毎'!F36</f>
        <v>399</v>
      </c>
      <c r="O51" s="75">
        <f>N51/N56</f>
        <v>0.04593070104754231</v>
      </c>
      <c r="P51" s="78">
        <f t="shared" si="1"/>
        <v>725</v>
      </c>
      <c r="Q51" s="75">
        <f>P51/P56</f>
        <v>0.04397137311984473</v>
      </c>
    </row>
    <row r="52" spans="11:17" ht="13.5">
      <c r="K52" s="61" t="s">
        <v>129</v>
      </c>
      <c r="L52" s="76">
        <f>'地区別5歳毎'!E35</f>
        <v>423</v>
      </c>
      <c r="M52" s="75">
        <f>L52/L56</f>
        <v>0.05422381745930009</v>
      </c>
      <c r="N52" s="77">
        <f>'地区別5歳毎'!E36</f>
        <v>365</v>
      </c>
      <c r="O52" s="75">
        <f>N52/N56</f>
        <v>0.04201680672268908</v>
      </c>
      <c r="P52" s="78">
        <f t="shared" si="1"/>
        <v>788</v>
      </c>
      <c r="Q52" s="75">
        <f>P52/P56</f>
        <v>0.04779233381853469</v>
      </c>
    </row>
    <row r="53" spans="11:17" ht="13.5">
      <c r="K53" s="61" t="s">
        <v>130</v>
      </c>
      <c r="L53" s="76">
        <f>'地区別5歳毎'!D35</f>
        <v>384</v>
      </c>
      <c r="M53" s="75">
        <f>L53/L56</f>
        <v>0.04922445840276887</v>
      </c>
      <c r="N53" s="77">
        <f>'地区別5歳毎'!D36</f>
        <v>311</v>
      </c>
      <c r="O53" s="75">
        <f>N53/N56</f>
        <v>0.03580062161851042</v>
      </c>
      <c r="P53" s="78">
        <f t="shared" si="1"/>
        <v>695</v>
      </c>
      <c r="Q53" s="75">
        <f>P53/P56</f>
        <v>0.04215186802523047</v>
      </c>
    </row>
    <row r="54" spans="11:17" ht="13.5">
      <c r="K54" s="61" t="s">
        <v>131</v>
      </c>
      <c r="L54" s="76">
        <f>'地区別5歳毎'!C35</f>
        <v>366</v>
      </c>
      <c r="M54" s="75">
        <f>L54/L56</f>
        <v>0.046917061915139086</v>
      </c>
      <c r="N54" s="77">
        <f>'地区別5歳毎'!C36</f>
        <v>346</v>
      </c>
      <c r="O54" s="75">
        <f>N54/N56</f>
        <v>0.03982963048232992</v>
      </c>
      <c r="P54" s="78">
        <f t="shared" si="1"/>
        <v>712</v>
      </c>
      <c r="Q54" s="75">
        <f>P54/P56</f>
        <v>0.043182920912178555</v>
      </c>
    </row>
    <row r="55" ht="13.5">
      <c r="K55" s="61"/>
    </row>
    <row r="56" spans="11:17" ht="13.5">
      <c r="K56" s="61"/>
      <c r="L56" s="76">
        <f>SUM(L34:L54)</f>
        <v>7801</v>
      </c>
      <c r="M56" s="66"/>
      <c r="N56" s="77">
        <f>SUM(N34:N54)</f>
        <v>8687</v>
      </c>
      <c r="O56" s="66"/>
      <c r="P56" s="78">
        <f>SUM(P34:P54)</f>
        <v>16488</v>
      </c>
      <c r="Q56" s="66"/>
    </row>
    <row r="61" ht="13.5">
      <c r="B61" s="72" t="s">
        <v>134</v>
      </c>
    </row>
    <row r="62" spans="11:16" ht="13.5">
      <c r="K62" s="61"/>
      <c r="P62" s="65" t="s">
        <v>103</v>
      </c>
    </row>
    <row r="63" spans="11:17" ht="13.5">
      <c r="K63" s="61"/>
      <c r="L63" s="69" t="s">
        <v>97</v>
      </c>
      <c r="M63" s="66" t="s">
        <v>98</v>
      </c>
      <c r="N63" s="63" t="s">
        <v>99</v>
      </c>
      <c r="O63" s="66" t="s">
        <v>100</v>
      </c>
      <c r="P63" s="64" t="s">
        <v>101</v>
      </c>
      <c r="Q63" s="66" t="s">
        <v>102</v>
      </c>
    </row>
    <row r="64" spans="11:17" ht="13.5">
      <c r="K64" s="61" t="s">
        <v>17</v>
      </c>
      <c r="L64" s="76">
        <f>'地区別5歳毎'!W38</f>
        <v>0</v>
      </c>
      <c r="M64" s="75">
        <f>L64/L86</f>
        <v>0</v>
      </c>
      <c r="N64" s="77">
        <f>'地区別5歳毎'!W39</f>
        <v>5</v>
      </c>
      <c r="O64" s="75">
        <f>N64/N86</f>
        <v>0.0017415534656913968</v>
      </c>
      <c r="P64" s="78">
        <f>L64+N64</f>
        <v>5</v>
      </c>
      <c r="Q64" s="75">
        <f>P64/P86</f>
        <v>0.0009216589861751152</v>
      </c>
    </row>
    <row r="65" spans="11:17" ht="13.5">
      <c r="K65" s="61" t="s">
        <v>112</v>
      </c>
      <c r="L65" s="76">
        <f>'地区別5歳毎'!V38</f>
        <v>1</v>
      </c>
      <c r="M65" s="75">
        <f>L65/L86</f>
        <v>0.00039154267815191856</v>
      </c>
      <c r="N65" s="77">
        <f>'地区別5歳毎'!V39</f>
        <v>23</v>
      </c>
      <c r="O65" s="75">
        <f>N65/N86</f>
        <v>0.008011145942180425</v>
      </c>
      <c r="P65" s="78">
        <f aca="true" t="shared" si="2" ref="P65:P84">L65+N65</f>
        <v>24</v>
      </c>
      <c r="Q65" s="75">
        <f>P65/P86</f>
        <v>0.004423963133640553</v>
      </c>
    </row>
    <row r="66" spans="11:17" ht="13.5">
      <c r="K66" s="61" t="s">
        <v>113</v>
      </c>
      <c r="L66" s="76">
        <f>'地区別5歳毎'!U38</f>
        <v>13</v>
      </c>
      <c r="M66" s="75">
        <f>L66/L86</f>
        <v>0.005090054815974941</v>
      </c>
      <c r="N66" s="77">
        <f>'地区別5歳毎'!U39</f>
        <v>73</v>
      </c>
      <c r="O66" s="75">
        <f>N66/N86</f>
        <v>0.025426680599094392</v>
      </c>
      <c r="P66" s="78">
        <f t="shared" si="2"/>
        <v>86</v>
      </c>
      <c r="Q66" s="75">
        <f>P66/P86</f>
        <v>0.015852534562211983</v>
      </c>
    </row>
    <row r="67" spans="11:17" ht="13.5">
      <c r="K67" s="61" t="s">
        <v>114</v>
      </c>
      <c r="L67" s="76">
        <f>'地区別5歳毎'!T38</f>
        <v>47</v>
      </c>
      <c r="M67" s="75">
        <f>L67/L86</f>
        <v>0.01840250587314017</v>
      </c>
      <c r="N67" s="77">
        <f>'地区別5歳毎'!T39</f>
        <v>151</v>
      </c>
      <c r="O67" s="75">
        <f>N67/N86</f>
        <v>0.05259491466388018</v>
      </c>
      <c r="P67" s="78">
        <f t="shared" si="2"/>
        <v>198</v>
      </c>
      <c r="Q67" s="75">
        <f>P67/P86</f>
        <v>0.03649769585253456</v>
      </c>
    </row>
    <row r="68" spans="11:17" ht="13.5">
      <c r="K68" s="61" t="s">
        <v>115</v>
      </c>
      <c r="L68" s="76">
        <f>'地区別5歳毎'!S38</f>
        <v>92</v>
      </c>
      <c r="M68" s="75">
        <f>L68/L86</f>
        <v>0.036021926389976505</v>
      </c>
      <c r="N68" s="77">
        <f>'地区別5歳毎'!S39</f>
        <v>188</v>
      </c>
      <c r="O68" s="75">
        <f>N68/N86</f>
        <v>0.06548241030999652</v>
      </c>
      <c r="P68" s="78">
        <f t="shared" si="2"/>
        <v>280</v>
      </c>
      <c r="Q68" s="75">
        <f>P68/P86</f>
        <v>0.05161290322580645</v>
      </c>
    </row>
    <row r="69" spans="11:17" ht="13.5">
      <c r="K69" s="61" t="s">
        <v>116</v>
      </c>
      <c r="L69" s="76">
        <f>'地区別5歳毎'!R38</f>
        <v>125</v>
      </c>
      <c r="M69" s="75">
        <f>L69/L86</f>
        <v>0.04894283476898982</v>
      </c>
      <c r="N69" s="77">
        <f>'地区別5歳毎'!R39</f>
        <v>182</v>
      </c>
      <c r="O69" s="75">
        <f>N69/N86</f>
        <v>0.06339254615116684</v>
      </c>
      <c r="P69" s="78">
        <f t="shared" si="2"/>
        <v>307</v>
      </c>
      <c r="Q69" s="75">
        <f>P69/P86</f>
        <v>0.056589861751152076</v>
      </c>
    </row>
    <row r="70" spans="11:17" ht="13.5">
      <c r="K70" s="61" t="s">
        <v>117</v>
      </c>
      <c r="L70" s="76">
        <f>'地区別5歳毎'!Q38</f>
        <v>139</v>
      </c>
      <c r="M70" s="75">
        <f>L70/L86</f>
        <v>0.05442443226311668</v>
      </c>
      <c r="N70" s="77">
        <f>'地区別5歳毎'!Q39</f>
        <v>145</v>
      </c>
      <c r="O70" s="75">
        <f>N70/N86</f>
        <v>0.050505050505050504</v>
      </c>
      <c r="P70" s="78">
        <f t="shared" si="2"/>
        <v>284</v>
      </c>
      <c r="Q70" s="75">
        <f>P70/P86</f>
        <v>0.05235023041474655</v>
      </c>
    </row>
    <row r="71" spans="11:17" ht="13.5">
      <c r="K71" s="61" t="s">
        <v>118</v>
      </c>
      <c r="L71" s="76">
        <f>'地区別5歳毎'!P38</f>
        <v>213</v>
      </c>
      <c r="M71" s="75">
        <f>L71/L86</f>
        <v>0.08339859044635865</v>
      </c>
      <c r="N71" s="77">
        <f>'地区別5歳毎'!P39</f>
        <v>223</v>
      </c>
      <c r="O71" s="75">
        <f>N71/N86</f>
        <v>0.0776732845698363</v>
      </c>
      <c r="P71" s="78">
        <f t="shared" si="2"/>
        <v>436</v>
      </c>
      <c r="Q71" s="75">
        <f>P71/P86</f>
        <v>0.08036866359447005</v>
      </c>
    </row>
    <row r="72" spans="11:17" ht="13.5">
      <c r="K72" s="61" t="s">
        <v>119</v>
      </c>
      <c r="L72" s="76">
        <f>'地区別5歳毎'!O38</f>
        <v>246</v>
      </c>
      <c r="M72" s="75">
        <f>L72/L86</f>
        <v>0.09631949882537197</v>
      </c>
      <c r="N72" s="77">
        <f>'地区別5歳毎'!O39</f>
        <v>230</v>
      </c>
      <c r="O72" s="75">
        <f>N72/N86</f>
        <v>0.08011145942180425</v>
      </c>
      <c r="P72" s="78">
        <f t="shared" si="2"/>
        <v>476</v>
      </c>
      <c r="Q72" s="75">
        <f>P72/P86</f>
        <v>0.08774193548387096</v>
      </c>
    </row>
    <row r="73" spans="11:17" ht="13.5">
      <c r="K73" s="61" t="s">
        <v>120</v>
      </c>
      <c r="L73" s="76">
        <f>'地区別5歳毎'!N38</f>
        <v>229</v>
      </c>
      <c r="M73" s="75">
        <f>L73/L86</f>
        <v>0.08966327329678934</v>
      </c>
      <c r="N73" s="77">
        <f>'地区別5歳毎'!N39</f>
        <v>203</v>
      </c>
      <c r="O73" s="75">
        <f>N73/N86</f>
        <v>0.0707070707070707</v>
      </c>
      <c r="P73" s="78">
        <f t="shared" si="2"/>
        <v>432</v>
      </c>
      <c r="Q73" s="75">
        <f>P73/P86</f>
        <v>0.07963133640552995</v>
      </c>
    </row>
    <row r="74" spans="11:17" ht="13.5">
      <c r="K74" s="61" t="s">
        <v>121</v>
      </c>
      <c r="L74" s="76">
        <f>'地区別5歳毎'!M38</f>
        <v>176</v>
      </c>
      <c r="M74" s="75">
        <f>L74/L86</f>
        <v>0.06891151135473766</v>
      </c>
      <c r="N74" s="77">
        <f>'地区別5歳毎'!M39</f>
        <v>206</v>
      </c>
      <c r="O74" s="75">
        <f>N74/N86</f>
        <v>0.07175200278648554</v>
      </c>
      <c r="P74" s="78">
        <f t="shared" si="2"/>
        <v>382</v>
      </c>
      <c r="Q74" s="75">
        <f>P74/P86</f>
        <v>0.0704147465437788</v>
      </c>
    </row>
    <row r="75" spans="11:17" ht="13.5">
      <c r="K75" s="61" t="s">
        <v>122</v>
      </c>
      <c r="L75" s="76">
        <f>'地区別5歳毎'!L38</f>
        <v>139</v>
      </c>
      <c r="M75" s="75">
        <f>L75/L86</f>
        <v>0.05442443226311668</v>
      </c>
      <c r="N75" s="77">
        <f>'地区別5歳毎'!L39</f>
        <v>170</v>
      </c>
      <c r="O75" s="75">
        <f>N75/N86</f>
        <v>0.059212817833507486</v>
      </c>
      <c r="P75" s="78">
        <f t="shared" si="2"/>
        <v>309</v>
      </c>
      <c r="Q75" s="75">
        <f>P75/P86</f>
        <v>0.05695852534562212</v>
      </c>
    </row>
    <row r="76" spans="11:17" ht="13.5">
      <c r="K76" s="61" t="s">
        <v>123</v>
      </c>
      <c r="L76" s="76">
        <f>'地区別5歳毎'!K38</f>
        <v>167</v>
      </c>
      <c r="M76" s="75">
        <f>L76/L86</f>
        <v>0.0653876272513704</v>
      </c>
      <c r="N76" s="77">
        <f>'地区別5歳毎'!K39</f>
        <v>157</v>
      </c>
      <c r="O76" s="75">
        <f>N76/N86</f>
        <v>0.054684778822709855</v>
      </c>
      <c r="P76" s="78">
        <f t="shared" si="2"/>
        <v>324</v>
      </c>
      <c r="Q76" s="75">
        <f>P76/P86</f>
        <v>0.05972350230414747</v>
      </c>
    </row>
    <row r="77" spans="11:17" ht="13.5">
      <c r="K77" s="61" t="s">
        <v>124</v>
      </c>
      <c r="L77" s="76">
        <f>'地区別5歳毎'!J38</f>
        <v>134</v>
      </c>
      <c r="M77" s="75">
        <f>L77/L86</f>
        <v>0.052466718872357085</v>
      </c>
      <c r="N77" s="77">
        <f>'地区別5歳毎'!J39</f>
        <v>130</v>
      </c>
      <c r="O77" s="75">
        <f>N77/N86</f>
        <v>0.04528039010797631</v>
      </c>
      <c r="P77" s="78">
        <f t="shared" si="2"/>
        <v>264</v>
      </c>
      <c r="Q77" s="75">
        <f>P77/P86</f>
        <v>0.04866359447004608</v>
      </c>
    </row>
    <row r="78" spans="11:17" ht="13.5">
      <c r="K78" s="61" t="s">
        <v>125</v>
      </c>
      <c r="L78" s="76">
        <f>'地区別5歳毎'!I38</f>
        <v>117</v>
      </c>
      <c r="M78" s="75">
        <f>L78/L86</f>
        <v>0.04581049334377447</v>
      </c>
      <c r="N78" s="77">
        <f>'地区別5歳毎'!I39</f>
        <v>118</v>
      </c>
      <c r="O78" s="75">
        <f>N78/N86</f>
        <v>0.04110066179031696</v>
      </c>
      <c r="P78" s="78">
        <f t="shared" si="2"/>
        <v>235</v>
      </c>
      <c r="Q78" s="75">
        <f>P78/P86</f>
        <v>0.04331797235023042</v>
      </c>
    </row>
    <row r="79" spans="11:17" ht="13.5">
      <c r="K79" s="61" t="s">
        <v>126</v>
      </c>
      <c r="L79" s="76">
        <f>'地区別5歳毎'!H38</f>
        <v>112</v>
      </c>
      <c r="M79" s="75">
        <f>L79/L86</f>
        <v>0.04385277995301488</v>
      </c>
      <c r="N79" s="77">
        <f>'地区別5歳毎'!H39</f>
        <v>119</v>
      </c>
      <c r="O79" s="75">
        <f>N79/N86</f>
        <v>0.04144897248345524</v>
      </c>
      <c r="P79" s="78">
        <f t="shared" si="2"/>
        <v>231</v>
      </c>
      <c r="Q79" s="75">
        <f>P79/P86</f>
        <v>0.04258064516129032</v>
      </c>
    </row>
    <row r="80" spans="11:17" ht="13.5">
      <c r="K80" s="61" t="s">
        <v>127</v>
      </c>
      <c r="L80" s="76">
        <f>'地区別5歳毎'!G38</f>
        <v>121</v>
      </c>
      <c r="M80" s="75">
        <f>L80/L86</f>
        <v>0.04737666405638215</v>
      </c>
      <c r="N80" s="77">
        <f>'地区別5歳毎'!G39</f>
        <v>110</v>
      </c>
      <c r="O80" s="75">
        <f>N80/N86</f>
        <v>0.038314176245210725</v>
      </c>
      <c r="P80" s="78">
        <f t="shared" si="2"/>
        <v>231</v>
      </c>
      <c r="Q80" s="75">
        <f>P80/P86</f>
        <v>0.04258064516129032</v>
      </c>
    </row>
    <row r="81" spans="11:17" ht="13.5">
      <c r="K81" s="61" t="s">
        <v>128</v>
      </c>
      <c r="L81" s="76">
        <f>'地区別5歳毎'!F38</f>
        <v>125</v>
      </c>
      <c r="M81" s="75">
        <f>L81/L86</f>
        <v>0.04894283476898982</v>
      </c>
      <c r="N81" s="77">
        <f>'地区別5歳毎'!F39</f>
        <v>144</v>
      </c>
      <c r="O81" s="75">
        <f>N81/N86</f>
        <v>0.050156739811912224</v>
      </c>
      <c r="P81" s="78">
        <f t="shared" si="2"/>
        <v>269</v>
      </c>
      <c r="Q81" s="75">
        <f>P81/P86</f>
        <v>0.049585253456221196</v>
      </c>
    </row>
    <row r="82" spans="11:17" ht="13.5">
      <c r="K82" s="61" t="s">
        <v>129</v>
      </c>
      <c r="L82" s="76">
        <f>'地区別5歳毎'!E38</f>
        <v>130</v>
      </c>
      <c r="M82" s="75">
        <f>L82/L86</f>
        <v>0.05090054815974941</v>
      </c>
      <c r="N82" s="77">
        <f>'地区別5歳毎'!E39</f>
        <v>115</v>
      </c>
      <c r="O82" s="75">
        <f>N82/N86</f>
        <v>0.04005572971090213</v>
      </c>
      <c r="P82" s="78">
        <f t="shared" si="2"/>
        <v>245</v>
      </c>
      <c r="Q82" s="75">
        <f>P82/P86</f>
        <v>0.04516129032258064</v>
      </c>
    </row>
    <row r="83" spans="11:17" ht="13.5">
      <c r="K83" s="61" t="s">
        <v>130</v>
      </c>
      <c r="L83" s="76">
        <f>'地区別5歳毎'!D38</f>
        <v>127</v>
      </c>
      <c r="M83" s="75">
        <f>L83/L86</f>
        <v>0.04972592012529366</v>
      </c>
      <c r="N83" s="77">
        <f>'地区別5歳毎'!D39</f>
        <v>99</v>
      </c>
      <c r="O83" s="75">
        <f>N83/N86</f>
        <v>0.034482758620689655</v>
      </c>
      <c r="P83" s="78">
        <f t="shared" si="2"/>
        <v>226</v>
      </c>
      <c r="Q83" s="75">
        <f>P83/P86</f>
        <v>0.04165898617511521</v>
      </c>
    </row>
    <row r="84" spans="11:17" ht="13.5">
      <c r="K84" s="61" t="s">
        <v>131</v>
      </c>
      <c r="L84" s="76">
        <f>'地区別5歳毎'!C38</f>
        <v>101</v>
      </c>
      <c r="M84" s="75">
        <f>L84/L86</f>
        <v>0.039545810493343776</v>
      </c>
      <c r="N84" s="77">
        <f>'地区別5歳毎'!C39</f>
        <v>80</v>
      </c>
      <c r="O84" s="75">
        <f>N84/N86</f>
        <v>0.027864855451062348</v>
      </c>
      <c r="P84" s="78">
        <f t="shared" si="2"/>
        <v>181</v>
      </c>
      <c r="Q84" s="75">
        <f>P84/P86</f>
        <v>0.03336405529953917</v>
      </c>
    </row>
    <row r="85" ht="13.5">
      <c r="K85" s="61"/>
    </row>
    <row r="86" spans="11:17" ht="13.5">
      <c r="K86" s="61"/>
      <c r="L86" s="76">
        <f>SUM(L64:L84)</f>
        <v>2554</v>
      </c>
      <c r="M86" s="66"/>
      <c r="N86" s="77">
        <f>SUM(N64:N84)</f>
        <v>2871</v>
      </c>
      <c r="O86" s="66"/>
      <c r="P86" s="78">
        <f>SUM(P64:P84)</f>
        <v>5425</v>
      </c>
      <c r="Q86" s="66"/>
    </row>
    <row r="91" ht="13.5">
      <c r="B91" s="72" t="s">
        <v>27</v>
      </c>
    </row>
    <row r="92" spans="11:16" ht="13.5">
      <c r="K92" s="61"/>
      <c r="P92" s="65" t="s">
        <v>103</v>
      </c>
    </row>
    <row r="93" spans="11:17" ht="13.5">
      <c r="K93" s="61"/>
      <c r="L93" s="69" t="s">
        <v>97</v>
      </c>
      <c r="M93" s="66" t="s">
        <v>98</v>
      </c>
      <c r="N93" s="63" t="s">
        <v>99</v>
      </c>
      <c r="O93" s="66" t="s">
        <v>100</v>
      </c>
      <c r="P93" s="64" t="s">
        <v>101</v>
      </c>
      <c r="Q93" s="66" t="s">
        <v>102</v>
      </c>
    </row>
    <row r="94" spans="11:17" ht="13.5">
      <c r="K94" s="61" t="s">
        <v>17</v>
      </c>
      <c r="L94" s="76">
        <f>'地区別5歳毎'!W47</f>
        <v>2</v>
      </c>
      <c r="M94" s="75">
        <f>L94/L116</f>
        <v>0.0005574136008918618</v>
      </c>
      <c r="N94" s="77">
        <f>'地区別5歳毎'!W48</f>
        <v>5</v>
      </c>
      <c r="O94" s="75">
        <f>N94/N116</f>
        <v>0.0012774655084312723</v>
      </c>
      <c r="P94" s="78">
        <f>L94+N94</f>
        <v>7</v>
      </c>
      <c r="Q94" s="75">
        <f>P94/P116</f>
        <v>0.0009330845107971208</v>
      </c>
    </row>
    <row r="95" spans="11:17" ht="13.5">
      <c r="K95" s="61" t="s">
        <v>112</v>
      </c>
      <c r="L95" s="76">
        <f>'地区別5歳毎'!V47</f>
        <v>6</v>
      </c>
      <c r="M95" s="75">
        <f>L95/L116</f>
        <v>0.0016722408026755853</v>
      </c>
      <c r="N95" s="77">
        <f>'地区別5歳毎'!V48</f>
        <v>22</v>
      </c>
      <c r="O95" s="75">
        <f>N95/N116</f>
        <v>0.005620848237097598</v>
      </c>
      <c r="P95" s="78">
        <f aca="true" t="shared" si="3" ref="P95:P114">L95+N95</f>
        <v>28</v>
      </c>
      <c r="Q95" s="75">
        <f>P95/P116</f>
        <v>0.003732338043188483</v>
      </c>
    </row>
    <row r="96" spans="11:17" ht="13.5">
      <c r="K96" s="61" t="s">
        <v>113</v>
      </c>
      <c r="L96" s="76">
        <f>'地区別5歳毎'!U47</f>
        <v>29</v>
      </c>
      <c r="M96" s="75">
        <f>L96/L116</f>
        <v>0.008082497212931996</v>
      </c>
      <c r="N96" s="77">
        <f>'地区別5歳毎'!U48</f>
        <v>110</v>
      </c>
      <c r="O96" s="75">
        <f>N96/N116</f>
        <v>0.02810424118548799</v>
      </c>
      <c r="P96" s="78">
        <f t="shared" si="3"/>
        <v>139</v>
      </c>
      <c r="Q96" s="75">
        <f>P96/P116</f>
        <v>0.018528392428685685</v>
      </c>
    </row>
    <row r="97" spans="11:17" ht="13.5">
      <c r="K97" s="61" t="s">
        <v>114</v>
      </c>
      <c r="L97" s="76">
        <f>'地区別5歳毎'!T47</f>
        <v>90</v>
      </c>
      <c r="M97" s="75">
        <f>L97/L116</f>
        <v>0.02508361204013378</v>
      </c>
      <c r="N97" s="77">
        <f>'地区別5歳毎'!T48</f>
        <v>206</v>
      </c>
      <c r="O97" s="75">
        <f>N97/N116</f>
        <v>0.05263157894736842</v>
      </c>
      <c r="P97" s="78">
        <f t="shared" si="3"/>
        <v>296</v>
      </c>
      <c r="Q97" s="75">
        <f>P97/P116</f>
        <v>0.03945614502799254</v>
      </c>
    </row>
    <row r="98" spans="11:17" ht="13.5">
      <c r="K98" s="61" t="s">
        <v>115</v>
      </c>
      <c r="L98" s="76">
        <f>'地区別5歳毎'!S47</f>
        <v>122</v>
      </c>
      <c r="M98" s="75">
        <f>L98/L116</f>
        <v>0.03400222965440357</v>
      </c>
      <c r="N98" s="77">
        <f>'地区別5歳毎'!S48</f>
        <v>240</v>
      </c>
      <c r="O98" s="75">
        <f>N98/N116</f>
        <v>0.061318344404701075</v>
      </c>
      <c r="P98" s="78">
        <f t="shared" si="3"/>
        <v>362</v>
      </c>
      <c r="Q98" s="75">
        <f>P98/P116</f>
        <v>0.04825379898693682</v>
      </c>
    </row>
    <row r="99" spans="11:17" ht="13.5">
      <c r="K99" s="61" t="s">
        <v>116</v>
      </c>
      <c r="L99" s="76">
        <f>'地区別5歳毎'!R47</f>
        <v>183</v>
      </c>
      <c r="M99" s="75">
        <f>L99/L116</f>
        <v>0.05100334448160535</v>
      </c>
      <c r="N99" s="77">
        <f>'地区別5歳毎'!R48</f>
        <v>233</v>
      </c>
      <c r="O99" s="75">
        <f>N99/N116</f>
        <v>0.05952989269289729</v>
      </c>
      <c r="P99" s="78">
        <f t="shared" si="3"/>
        <v>416</v>
      </c>
      <c r="Q99" s="75">
        <f>P99/P116</f>
        <v>0.05545187949880032</v>
      </c>
    </row>
    <row r="100" spans="11:17" ht="13.5">
      <c r="K100" s="61" t="s">
        <v>117</v>
      </c>
      <c r="L100" s="76">
        <f>'地区別5歳毎'!Q47</f>
        <v>196</v>
      </c>
      <c r="M100" s="75">
        <f>L100/L116</f>
        <v>0.054626532887402456</v>
      </c>
      <c r="N100" s="77">
        <f>'地区別5歳毎'!Q48</f>
        <v>240</v>
      </c>
      <c r="O100" s="75">
        <f>N100/N116</f>
        <v>0.061318344404701075</v>
      </c>
      <c r="P100" s="78">
        <f t="shared" si="3"/>
        <v>436</v>
      </c>
      <c r="Q100" s="75">
        <f>P100/P116</f>
        <v>0.05811783524393495</v>
      </c>
    </row>
    <row r="101" spans="11:17" ht="13.5">
      <c r="K101" s="61" t="s">
        <v>118</v>
      </c>
      <c r="L101" s="76">
        <f>'地区別5歳毎'!P47</f>
        <v>293</v>
      </c>
      <c r="M101" s="75">
        <f>L101/L116</f>
        <v>0.08166109253065774</v>
      </c>
      <c r="N101" s="77">
        <f>'地区別5歳毎'!P48</f>
        <v>299</v>
      </c>
      <c r="O101" s="75">
        <f>N101/N116</f>
        <v>0.07639243740419009</v>
      </c>
      <c r="P101" s="78">
        <f t="shared" si="3"/>
        <v>592</v>
      </c>
      <c r="Q101" s="75">
        <f>P101/P116</f>
        <v>0.07891229005598507</v>
      </c>
    </row>
    <row r="102" spans="11:17" ht="13.5">
      <c r="K102" s="61" t="s">
        <v>119</v>
      </c>
      <c r="L102" s="76">
        <f>'地区別5歳毎'!O47</f>
        <v>356</v>
      </c>
      <c r="M102" s="75">
        <f>L102/L116</f>
        <v>0.09921962095875139</v>
      </c>
      <c r="N102" s="77">
        <f>'地区別5歳毎'!O48</f>
        <v>325</v>
      </c>
      <c r="O102" s="75">
        <f>N102/N116</f>
        <v>0.0830352580480327</v>
      </c>
      <c r="P102" s="78">
        <f t="shared" si="3"/>
        <v>681</v>
      </c>
      <c r="Q102" s="75">
        <f>P102/P116</f>
        <v>0.09077579312183418</v>
      </c>
    </row>
    <row r="103" spans="11:17" ht="13.5">
      <c r="K103" s="61" t="s">
        <v>120</v>
      </c>
      <c r="L103" s="76">
        <f>'地区別5歳毎'!N47</f>
        <v>286</v>
      </c>
      <c r="M103" s="75">
        <f>L103/L116</f>
        <v>0.07971014492753623</v>
      </c>
      <c r="N103" s="77">
        <f>'地区別5歳毎'!N48</f>
        <v>268</v>
      </c>
      <c r="O103" s="75">
        <f>N103/N116</f>
        <v>0.0684721512519162</v>
      </c>
      <c r="P103" s="78">
        <f t="shared" si="3"/>
        <v>554</v>
      </c>
      <c r="Q103" s="75">
        <f>P103/P116</f>
        <v>0.07384697414022927</v>
      </c>
    </row>
    <row r="104" spans="11:17" ht="13.5">
      <c r="K104" s="61" t="s">
        <v>121</v>
      </c>
      <c r="L104" s="76">
        <f>'地区別5歳毎'!M47</f>
        <v>256</v>
      </c>
      <c r="M104" s="75">
        <f>L104/L116</f>
        <v>0.0713489409141583</v>
      </c>
      <c r="N104" s="77">
        <f>'地区別5歳毎'!M48</f>
        <v>256</v>
      </c>
      <c r="O104" s="75">
        <f>N104/N116</f>
        <v>0.06540623403168115</v>
      </c>
      <c r="P104" s="78">
        <f t="shared" si="3"/>
        <v>512</v>
      </c>
      <c r="Q104" s="75">
        <f>P104/P116</f>
        <v>0.06824846707544655</v>
      </c>
    </row>
    <row r="105" spans="11:17" ht="13.5">
      <c r="K105" s="61" t="s">
        <v>122</v>
      </c>
      <c r="L105" s="76">
        <f>'地区別5歳毎'!L47</f>
        <v>230</v>
      </c>
      <c r="M105" s="75">
        <f>L105/L116</f>
        <v>0.0641025641025641</v>
      </c>
      <c r="N105" s="77">
        <f>'地区別5歳毎'!L48</f>
        <v>206</v>
      </c>
      <c r="O105" s="75">
        <f>N105/N116</f>
        <v>0.05263157894736842</v>
      </c>
      <c r="P105" s="78">
        <f t="shared" si="3"/>
        <v>436</v>
      </c>
      <c r="Q105" s="75">
        <f>P105/P116</f>
        <v>0.05811783524393495</v>
      </c>
    </row>
    <row r="106" spans="11:17" ht="13.5">
      <c r="K106" s="61" t="s">
        <v>123</v>
      </c>
      <c r="L106" s="76">
        <f>'地区別5歳毎'!K47</f>
        <v>209</v>
      </c>
      <c r="M106" s="75">
        <f>L106/L116</f>
        <v>0.05824972129319955</v>
      </c>
      <c r="N106" s="77">
        <f>'地区別5歳毎'!K48</f>
        <v>198</v>
      </c>
      <c r="O106" s="75">
        <f>N106/N116</f>
        <v>0.05058763413387839</v>
      </c>
      <c r="P106" s="78">
        <f t="shared" si="3"/>
        <v>407</v>
      </c>
      <c r="Q106" s="75">
        <f>P106/P116</f>
        <v>0.054252199413489736</v>
      </c>
    </row>
    <row r="107" spans="11:17" ht="13.5">
      <c r="K107" s="61" t="s">
        <v>124</v>
      </c>
      <c r="L107" s="76">
        <f>'地区別5歳毎'!J47</f>
        <v>186</v>
      </c>
      <c r="M107" s="75">
        <f>L107/L116</f>
        <v>0.051839464882943144</v>
      </c>
      <c r="N107" s="77">
        <f>'地区別5歳毎'!J48</f>
        <v>177</v>
      </c>
      <c r="O107" s="75">
        <f>N107/N116</f>
        <v>0.04522227899846704</v>
      </c>
      <c r="P107" s="78">
        <f t="shared" si="3"/>
        <v>363</v>
      </c>
      <c r="Q107" s="75">
        <f>P107/P116</f>
        <v>0.04838709677419355</v>
      </c>
    </row>
    <row r="108" spans="11:17" ht="13.5">
      <c r="K108" s="61" t="s">
        <v>125</v>
      </c>
      <c r="L108" s="76">
        <f>'地区別5歳毎'!I47</f>
        <v>187</v>
      </c>
      <c r="M108" s="75">
        <f>L108/L116</f>
        <v>0.05211817168338907</v>
      </c>
      <c r="N108" s="77">
        <f>'地区別5歳毎'!I48</f>
        <v>171</v>
      </c>
      <c r="O108" s="75">
        <f>N108/N116</f>
        <v>0.043689320388349516</v>
      </c>
      <c r="P108" s="78">
        <f t="shared" si="3"/>
        <v>358</v>
      </c>
      <c r="Q108" s="75">
        <f>P108/P116</f>
        <v>0.04772060783790989</v>
      </c>
    </row>
    <row r="109" spans="11:17" ht="13.5">
      <c r="K109" s="61" t="s">
        <v>126</v>
      </c>
      <c r="L109" s="76">
        <f>'地区別5歳毎'!H47</f>
        <v>147</v>
      </c>
      <c r="M109" s="75">
        <f>L109/L116</f>
        <v>0.04096989966555184</v>
      </c>
      <c r="N109" s="77">
        <f>'地区別5歳毎'!H48</f>
        <v>147</v>
      </c>
      <c r="O109" s="75">
        <f>N109/N116</f>
        <v>0.03755748594787941</v>
      </c>
      <c r="P109" s="78">
        <f t="shared" si="3"/>
        <v>294</v>
      </c>
      <c r="Q109" s="75">
        <f>P109/P116</f>
        <v>0.03918954945347907</v>
      </c>
    </row>
    <row r="110" spans="11:17" ht="13.5">
      <c r="K110" s="61" t="s">
        <v>127</v>
      </c>
      <c r="L110" s="76">
        <f>'地区別5歳毎'!G47</f>
        <v>170</v>
      </c>
      <c r="M110" s="75">
        <f>L110/L116</f>
        <v>0.04738015607580825</v>
      </c>
      <c r="N110" s="77">
        <f>'地区別5歳毎'!G48</f>
        <v>180</v>
      </c>
      <c r="O110" s="75">
        <f>N110/N116</f>
        <v>0.045988758303525806</v>
      </c>
      <c r="P110" s="78">
        <f t="shared" si="3"/>
        <v>350</v>
      </c>
      <c r="Q110" s="75">
        <f>P110/P116</f>
        <v>0.046654225539856035</v>
      </c>
    </row>
    <row r="111" spans="11:17" ht="13.5">
      <c r="K111" s="61" t="s">
        <v>128</v>
      </c>
      <c r="L111" s="76">
        <f>'地区別5歳毎'!F47</f>
        <v>189</v>
      </c>
      <c r="M111" s="75">
        <f>L111/L116</f>
        <v>0.052675585284280936</v>
      </c>
      <c r="N111" s="77">
        <f>'地区別5歳毎'!F48</f>
        <v>194</v>
      </c>
      <c r="O111" s="75">
        <f>N111/N116</f>
        <v>0.049565661727133364</v>
      </c>
      <c r="P111" s="78">
        <f t="shared" si="3"/>
        <v>383</v>
      </c>
      <c r="Q111" s="75">
        <f>P111/P116</f>
        <v>0.05105305251932818</v>
      </c>
    </row>
    <row r="112" spans="11:17" ht="13.5">
      <c r="K112" s="61" t="s">
        <v>129</v>
      </c>
      <c r="L112" s="76">
        <f>'地区別5歳毎'!E47</f>
        <v>164</v>
      </c>
      <c r="M112" s="75">
        <f>L112/L116</f>
        <v>0.045707915273132664</v>
      </c>
      <c r="N112" s="77">
        <f>'地区別5歳毎'!E48</f>
        <v>161</v>
      </c>
      <c r="O112" s="75">
        <f>N112/N116</f>
        <v>0.04113438937148697</v>
      </c>
      <c r="P112" s="78">
        <f t="shared" si="3"/>
        <v>325</v>
      </c>
      <c r="Q112" s="75">
        <f>P112/P116</f>
        <v>0.04332178085843775</v>
      </c>
    </row>
    <row r="113" spans="11:17" ht="13.5">
      <c r="K113" s="61" t="s">
        <v>130</v>
      </c>
      <c r="L113" s="76">
        <f>'地区別5歳毎'!D47</f>
        <v>149</v>
      </c>
      <c r="M113" s="75">
        <f>L113/L116</f>
        <v>0.041527313266443704</v>
      </c>
      <c r="N113" s="77">
        <f>'地区別5歳毎'!D48</f>
        <v>154</v>
      </c>
      <c r="O113" s="75">
        <f>N113/N116</f>
        <v>0.03934593765968319</v>
      </c>
      <c r="P113" s="78">
        <f t="shared" si="3"/>
        <v>303</v>
      </c>
      <c r="Q113" s="75">
        <f>P113/P116</f>
        <v>0.04038922953878966</v>
      </c>
    </row>
    <row r="114" spans="11:17" ht="13.5">
      <c r="K114" s="61" t="s">
        <v>131</v>
      </c>
      <c r="L114" s="76">
        <f>'地区別5歳毎'!C47</f>
        <v>138</v>
      </c>
      <c r="M114" s="75">
        <f>L114/L116</f>
        <v>0.038461538461538464</v>
      </c>
      <c r="N114" s="77">
        <f>'地区別5歳毎'!C48</f>
        <v>122</v>
      </c>
      <c r="O114" s="75">
        <f>N114/N116</f>
        <v>0.031170158405723045</v>
      </c>
      <c r="P114" s="78">
        <f t="shared" si="3"/>
        <v>260</v>
      </c>
      <c r="Q114" s="75">
        <f>P114/P116</f>
        <v>0.0346574246867502</v>
      </c>
    </row>
    <row r="115" ht="13.5">
      <c r="K115" s="61"/>
    </row>
    <row r="116" spans="11:17" ht="13.5">
      <c r="K116" s="61"/>
      <c r="L116" s="76">
        <f>SUM(L94:L114)</f>
        <v>3588</v>
      </c>
      <c r="M116" s="66"/>
      <c r="N116" s="77">
        <f>SUM(N94:N114)</f>
        <v>3914</v>
      </c>
      <c r="O116" s="66"/>
      <c r="P116" s="78">
        <f>SUM(P94:P114)</f>
        <v>7502</v>
      </c>
      <c r="Q116" s="66"/>
    </row>
    <row r="121" ht="13.5">
      <c r="B121" s="72" t="s">
        <v>135</v>
      </c>
    </row>
    <row r="122" spans="11:16" ht="13.5">
      <c r="K122" s="61"/>
      <c r="P122" s="65" t="s">
        <v>103</v>
      </c>
    </row>
    <row r="123" spans="11:17" ht="13.5">
      <c r="K123" s="61"/>
      <c r="L123" s="69" t="s">
        <v>97</v>
      </c>
      <c r="M123" s="66" t="s">
        <v>98</v>
      </c>
      <c r="N123" s="63" t="s">
        <v>99</v>
      </c>
      <c r="O123" s="66" t="s">
        <v>100</v>
      </c>
      <c r="P123" s="64" t="s">
        <v>101</v>
      </c>
      <c r="Q123" s="66" t="s">
        <v>102</v>
      </c>
    </row>
    <row r="124" spans="11:17" ht="13.5">
      <c r="K124" s="61" t="s">
        <v>17</v>
      </c>
      <c r="L124" s="76">
        <f>'地区別5歳毎'!W62</f>
        <v>1</v>
      </c>
      <c r="M124" s="75">
        <f>L124/L146</f>
        <v>0.0002065688907250568</v>
      </c>
      <c r="N124" s="77">
        <f>'地区別5歳毎'!W63</f>
        <v>7</v>
      </c>
      <c r="O124" s="75">
        <f>N124/N146</f>
        <v>0.0012987012987012987</v>
      </c>
      <c r="P124" s="78">
        <f>L124+N124</f>
        <v>8</v>
      </c>
      <c r="Q124" s="75">
        <f>P124/P146</f>
        <v>0.0007819372495357248</v>
      </c>
    </row>
    <row r="125" spans="11:17" ht="13.5">
      <c r="K125" s="61" t="s">
        <v>112</v>
      </c>
      <c r="L125" s="76">
        <f>'地区別5歳毎'!V62</f>
        <v>12</v>
      </c>
      <c r="M125" s="75">
        <f>L125/L146</f>
        <v>0.0024788266887006815</v>
      </c>
      <c r="N125" s="77">
        <f>'地区別5歳毎'!V63</f>
        <v>48</v>
      </c>
      <c r="O125" s="75">
        <f>N125/N146</f>
        <v>0.008905380333951763</v>
      </c>
      <c r="P125" s="78">
        <f aca="true" t="shared" si="4" ref="P125:P144">L125+N125</f>
        <v>60</v>
      </c>
      <c r="Q125" s="75">
        <f>P125/P146</f>
        <v>0.005864529371517936</v>
      </c>
    </row>
    <row r="126" spans="11:17" ht="13.5">
      <c r="K126" s="61" t="s">
        <v>113</v>
      </c>
      <c r="L126" s="76">
        <f>'地区別5歳毎'!U62</f>
        <v>45</v>
      </c>
      <c r="M126" s="75">
        <f>L126/L146</f>
        <v>0.009295600082627557</v>
      </c>
      <c r="N126" s="77">
        <f>'地区別5歳毎'!U63</f>
        <v>137</v>
      </c>
      <c r="O126" s="75">
        <f>N126/N146</f>
        <v>0.02541743970315399</v>
      </c>
      <c r="P126" s="78">
        <f t="shared" si="4"/>
        <v>182</v>
      </c>
      <c r="Q126" s="75">
        <f>P126/P146</f>
        <v>0.017789072426937738</v>
      </c>
    </row>
    <row r="127" spans="11:17" ht="13.5">
      <c r="K127" s="61" t="s">
        <v>114</v>
      </c>
      <c r="L127" s="76">
        <f>'地区別5歳毎'!T62</f>
        <v>107</v>
      </c>
      <c r="M127" s="75">
        <f>L127/L146</f>
        <v>0.02210287130758108</v>
      </c>
      <c r="N127" s="77">
        <f>'地区別5歳毎'!T63</f>
        <v>270</v>
      </c>
      <c r="O127" s="75">
        <f>N127/N146</f>
        <v>0.05009276437847866</v>
      </c>
      <c r="P127" s="78">
        <f t="shared" si="4"/>
        <v>377</v>
      </c>
      <c r="Q127" s="75">
        <f>P127/P146</f>
        <v>0.036848792884371026</v>
      </c>
    </row>
    <row r="128" spans="11:17" ht="13.5">
      <c r="K128" s="61" t="s">
        <v>115</v>
      </c>
      <c r="L128" s="76">
        <f>'地区別5歳毎'!S62</f>
        <v>219</v>
      </c>
      <c r="M128" s="75">
        <f>L128/L146</f>
        <v>0.04523858706878744</v>
      </c>
      <c r="N128" s="77">
        <f>'地区別5歳毎'!S63</f>
        <v>349</v>
      </c>
      <c r="O128" s="75">
        <f>N128/N146</f>
        <v>0.06474953617810761</v>
      </c>
      <c r="P128" s="78">
        <f t="shared" si="4"/>
        <v>568</v>
      </c>
      <c r="Q128" s="75">
        <f>P128/P146</f>
        <v>0.05551754471703646</v>
      </c>
    </row>
    <row r="129" spans="11:17" ht="13.5">
      <c r="K129" s="61" t="s">
        <v>116</v>
      </c>
      <c r="L129" s="76">
        <f>'地区別5歳毎'!R62</f>
        <v>226</v>
      </c>
      <c r="M129" s="75">
        <f>L129/L146</f>
        <v>0.04668456930386284</v>
      </c>
      <c r="N129" s="77">
        <f>'地区別5歳毎'!R63</f>
        <v>337</v>
      </c>
      <c r="O129" s="75">
        <f>N129/N146</f>
        <v>0.06252319109461967</v>
      </c>
      <c r="P129" s="78">
        <f t="shared" si="4"/>
        <v>563</v>
      </c>
      <c r="Q129" s="75">
        <f>P129/P146</f>
        <v>0.05502883393607663</v>
      </c>
    </row>
    <row r="130" spans="11:17" ht="13.5">
      <c r="K130" s="61" t="s">
        <v>117</v>
      </c>
      <c r="L130" s="76">
        <f>'地区別5歳毎'!Q62</f>
        <v>282</v>
      </c>
      <c r="M130" s="75">
        <f>L130/L146</f>
        <v>0.05825242718446602</v>
      </c>
      <c r="N130" s="77">
        <f>'地区別5歳毎'!Q63</f>
        <v>307</v>
      </c>
      <c r="O130" s="75">
        <f>N130/N146</f>
        <v>0.056957328385899814</v>
      </c>
      <c r="P130" s="78">
        <f t="shared" si="4"/>
        <v>589</v>
      </c>
      <c r="Q130" s="75">
        <f>P130/P146</f>
        <v>0.05757012999706774</v>
      </c>
    </row>
    <row r="131" spans="11:17" ht="13.5">
      <c r="K131" s="61" t="s">
        <v>118</v>
      </c>
      <c r="L131" s="76">
        <f>'地区別5歳毎'!P62</f>
        <v>421</v>
      </c>
      <c r="M131" s="75">
        <f>L131/L146</f>
        <v>0.08696550299524891</v>
      </c>
      <c r="N131" s="77">
        <f>'地区別5歳毎'!P63</f>
        <v>434</v>
      </c>
      <c r="O131" s="75">
        <f>N131/N146</f>
        <v>0.08051948051948052</v>
      </c>
      <c r="P131" s="78">
        <f t="shared" si="4"/>
        <v>855</v>
      </c>
      <c r="Q131" s="75">
        <f>P131/P146</f>
        <v>0.08356954354413058</v>
      </c>
    </row>
    <row r="132" spans="11:17" ht="13.5">
      <c r="K132" s="61" t="s">
        <v>119</v>
      </c>
      <c r="L132" s="76">
        <f>'地区別5歳毎'!O62</f>
        <v>459</v>
      </c>
      <c r="M132" s="75">
        <f>L132/L146</f>
        <v>0.09481512084280107</v>
      </c>
      <c r="N132" s="77">
        <f>'地区別5歳毎'!O63</f>
        <v>385</v>
      </c>
      <c r="O132" s="75">
        <f>N132/N146</f>
        <v>0.07142857142857142</v>
      </c>
      <c r="P132" s="78">
        <f t="shared" si="4"/>
        <v>844</v>
      </c>
      <c r="Q132" s="75">
        <f>P132/P146</f>
        <v>0.08249437982601897</v>
      </c>
    </row>
    <row r="133" spans="11:17" ht="13.5">
      <c r="K133" s="61" t="s">
        <v>120</v>
      </c>
      <c r="L133" s="76">
        <f>'地区別5歳毎'!N62</f>
        <v>391</v>
      </c>
      <c r="M133" s="75">
        <f>L133/L146</f>
        <v>0.08076843627349721</v>
      </c>
      <c r="N133" s="77">
        <f>'地区別5歳毎'!N63</f>
        <v>417</v>
      </c>
      <c r="O133" s="75">
        <f>N133/N146</f>
        <v>0.07736549165120593</v>
      </c>
      <c r="P133" s="78">
        <f t="shared" si="4"/>
        <v>808</v>
      </c>
      <c r="Q133" s="75">
        <f>P133/P146</f>
        <v>0.0789756622031082</v>
      </c>
    </row>
    <row r="134" spans="11:17" ht="13.5">
      <c r="K134" s="61" t="s">
        <v>121</v>
      </c>
      <c r="L134" s="76">
        <f>'地区別5歳毎'!M62</f>
        <v>336</v>
      </c>
      <c r="M134" s="75">
        <f>L134/L146</f>
        <v>0.06940714728361909</v>
      </c>
      <c r="N134" s="77">
        <f>'地区別5歳毎'!M63</f>
        <v>357</v>
      </c>
      <c r="O134" s="75">
        <f>N134/N146</f>
        <v>0.06623376623376623</v>
      </c>
      <c r="P134" s="78">
        <f t="shared" si="4"/>
        <v>693</v>
      </c>
      <c r="Q134" s="75">
        <f>P134/P146</f>
        <v>0.06773531424103216</v>
      </c>
    </row>
    <row r="135" spans="11:17" ht="13.5">
      <c r="K135" s="61" t="s">
        <v>122</v>
      </c>
      <c r="L135" s="76">
        <f>'地区別5歳毎'!L62</f>
        <v>273</v>
      </c>
      <c r="M135" s="75">
        <f>L135/L146</f>
        <v>0.056393307167940505</v>
      </c>
      <c r="N135" s="77">
        <f>'地区別5歳毎'!L63</f>
        <v>285</v>
      </c>
      <c r="O135" s="75">
        <f>N135/N146</f>
        <v>0.05287569573283859</v>
      </c>
      <c r="P135" s="78">
        <f t="shared" si="4"/>
        <v>558</v>
      </c>
      <c r="Q135" s="75">
        <f>P135/P146</f>
        <v>0.054540123155116804</v>
      </c>
    </row>
    <row r="136" spans="11:17" ht="13.5">
      <c r="K136" s="61" t="s">
        <v>123</v>
      </c>
      <c r="L136" s="76">
        <f>'地区別5歳毎'!K62</f>
        <v>288</v>
      </c>
      <c r="M136" s="75">
        <f>L136/L146</f>
        <v>0.05949184052881636</v>
      </c>
      <c r="N136" s="77">
        <f>'地区別5歳毎'!K63</f>
        <v>302</v>
      </c>
      <c r="O136" s="75">
        <f>N136/N146</f>
        <v>0.05602968460111317</v>
      </c>
      <c r="P136" s="78">
        <f t="shared" si="4"/>
        <v>590</v>
      </c>
      <c r="Q136" s="75">
        <f>P136/P146</f>
        <v>0.0576678721532597</v>
      </c>
    </row>
    <row r="137" spans="11:17" ht="13.5">
      <c r="K137" s="61" t="s">
        <v>124</v>
      </c>
      <c r="L137" s="76">
        <f>'地区別5歳毎'!J62</f>
        <v>280</v>
      </c>
      <c r="M137" s="75">
        <f>L137/L146</f>
        <v>0.05783928940301591</v>
      </c>
      <c r="N137" s="77">
        <f>'地区別5歳毎'!J63</f>
        <v>261</v>
      </c>
      <c r="O137" s="75">
        <f>N137/N146</f>
        <v>0.04842300556586271</v>
      </c>
      <c r="P137" s="78">
        <f t="shared" si="4"/>
        <v>541</v>
      </c>
      <c r="Q137" s="75">
        <f>P137/P146</f>
        <v>0.05287850649985339</v>
      </c>
    </row>
    <row r="138" spans="11:17" ht="13.5">
      <c r="K138" s="61" t="s">
        <v>125</v>
      </c>
      <c r="L138" s="76">
        <f>'地区別5歳毎'!I62</f>
        <v>220</v>
      </c>
      <c r="M138" s="75">
        <f>L138/L146</f>
        <v>0.0454451559595125</v>
      </c>
      <c r="N138" s="77">
        <f>'地区別5歳毎'!I63</f>
        <v>225</v>
      </c>
      <c r="O138" s="75">
        <f>N138/N146</f>
        <v>0.041743970315398886</v>
      </c>
      <c r="P138" s="78">
        <f t="shared" si="4"/>
        <v>445</v>
      </c>
      <c r="Q138" s="75">
        <f>P138/P146</f>
        <v>0.04349525950542469</v>
      </c>
    </row>
    <row r="139" spans="11:17" ht="13.5">
      <c r="K139" s="61" t="s">
        <v>126</v>
      </c>
      <c r="L139" s="76">
        <f>'地区別5歳毎'!H62</f>
        <v>195</v>
      </c>
      <c r="M139" s="75">
        <f>L139/L146</f>
        <v>0.04028093369138608</v>
      </c>
      <c r="N139" s="77">
        <f>'地区別5歳毎'!H63</f>
        <v>208</v>
      </c>
      <c r="O139" s="75">
        <f>N139/N146</f>
        <v>0.038589981447124305</v>
      </c>
      <c r="P139" s="78">
        <f t="shared" si="4"/>
        <v>403</v>
      </c>
      <c r="Q139" s="75">
        <f>P139/P146</f>
        <v>0.03939008894536213</v>
      </c>
    </row>
    <row r="140" spans="11:17" ht="13.5">
      <c r="K140" s="61" t="s">
        <v>127</v>
      </c>
      <c r="L140" s="76">
        <f>'地区別5歳毎'!G62</f>
        <v>236</v>
      </c>
      <c r="M140" s="75">
        <f>L140/L146</f>
        <v>0.04875025821111341</v>
      </c>
      <c r="N140" s="77">
        <f>'地区別5歳毎'!G63</f>
        <v>251</v>
      </c>
      <c r="O140" s="75">
        <f>N140/N146</f>
        <v>0.04656771799628943</v>
      </c>
      <c r="P140" s="78">
        <f t="shared" si="4"/>
        <v>487</v>
      </c>
      <c r="Q140" s="75">
        <f>P140/P146</f>
        <v>0.04760043006548725</v>
      </c>
    </row>
    <row r="141" spans="11:17" ht="13.5">
      <c r="K141" s="61" t="s">
        <v>128</v>
      </c>
      <c r="L141" s="76">
        <f>'地区別5歳毎'!F62</f>
        <v>237</v>
      </c>
      <c r="M141" s="75">
        <f>L141/L146</f>
        <v>0.04895682710183846</v>
      </c>
      <c r="N141" s="77">
        <f>'地区別5歳毎'!F63</f>
        <v>272</v>
      </c>
      <c r="O141" s="75">
        <f>N141/N146</f>
        <v>0.05046382189239332</v>
      </c>
      <c r="P141" s="78">
        <f t="shared" si="4"/>
        <v>509</v>
      </c>
      <c r="Q141" s="75">
        <f>P141/P146</f>
        <v>0.049750757501710485</v>
      </c>
    </row>
    <row r="142" spans="11:17" ht="13.5">
      <c r="K142" s="61" t="s">
        <v>129</v>
      </c>
      <c r="L142" s="76">
        <f>'地区別5歳毎'!E62</f>
        <v>228</v>
      </c>
      <c r="M142" s="75">
        <f>L142/L146</f>
        <v>0.047097707085312954</v>
      </c>
      <c r="N142" s="77">
        <f>'地区別5歳毎'!E63</f>
        <v>178</v>
      </c>
      <c r="O142" s="75">
        <f>N142/N146</f>
        <v>0.033024118738404454</v>
      </c>
      <c r="P142" s="78">
        <f t="shared" si="4"/>
        <v>406</v>
      </c>
      <c r="Q142" s="75">
        <f>P142/P146</f>
        <v>0.03968331541393803</v>
      </c>
    </row>
    <row r="143" spans="11:17" ht="13.5">
      <c r="K143" s="61" t="s">
        <v>130</v>
      </c>
      <c r="L143" s="76">
        <f>'地区別5歳毎'!D62</f>
        <v>211</v>
      </c>
      <c r="M143" s="75">
        <f>L143/L146</f>
        <v>0.04358603594298699</v>
      </c>
      <c r="N143" s="77">
        <f>'地区別5歳毎'!D63</f>
        <v>193</v>
      </c>
      <c r="O143" s="75">
        <f>N143/N146</f>
        <v>0.03580705009276438</v>
      </c>
      <c r="P143" s="78">
        <f t="shared" si="4"/>
        <v>404</v>
      </c>
      <c r="Q143" s="75">
        <f>P143/P146</f>
        <v>0.0394878311015541</v>
      </c>
    </row>
    <row r="144" spans="11:17" ht="13.5">
      <c r="K144" s="61" t="s">
        <v>131</v>
      </c>
      <c r="L144" s="76">
        <f>'地区別5歳毎'!C62</f>
        <v>174</v>
      </c>
      <c r="M144" s="75">
        <f>L144/L146</f>
        <v>0.035942986986159886</v>
      </c>
      <c r="N144" s="77">
        <f>'地区別5歳毎'!C63</f>
        <v>167</v>
      </c>
      <c r="O144" s="75">
        <f>N144/N146</f>
        <v>0.03098330241187384</v>
      </c>
      <c r="P144" s="78">
        <f t="shared" si="4"/>
        <v>341</v>
      </c>
      <c r="Q144" s="75">
        <f>P144/P146</f>
        <v>0.03333007526146027</v>
      </c>
    </row>
    <row r="145" ht="13.5">
      <c r="K145" s="61"/>
    </row>
    <row r="146" spans="11:17" ht="13.5">
      <c r="K146" s="61"/>
      <c r="L146" s="76">
        <f>SUM(L124:L144)</f>
        <v>4841</v>
      </c>
      <c r="M146" s="66"/>
      <c r="N146" s="77">
        <f>SUM(N124:N144)</f>
        <v>5390</v>
      </c>
      <c r="O146" s="66"/>
      <c r="P146" s="78">
        <f>SUM(P124:P144)</f>
        <v>10231</v>
      </c>
      <c r="Q146" s="66"/>
    </row>
    <row r="151" ht="13.5">
      <c r="B151" s="72" t="s">
        <v>29</v>
      </c>
    </row>
    <row r="152" spans="11:16" ht="13.5">
      <c r="K152" s="61"/>
      <c r="P152" s="65" t="s">
        <v>103</v>
      </c>
    </row>
    <row r="153" spans="11:17" ht="13.5">
      <c r="K153" s="61"/>
      <c r="L153" s="69" t="s">
        <v>97</v>
      </c>
      <c r="M153" s="66" t="s">
        <v>98</v>
      </c>
      <c r="N153" s="63" t="s">
        <v>99</v>
      </c>
      <c r="O153" s="66" t="s">
        <v>100</v>
      </c>
      <c r="P153" s="64" t="s">
        <v>101</v>
      </c>
      <c r="Q153" s="66" t="s">
        <v>102</v>
      </c>
    </row>
    <row r="154" spans="11:17" ht="13.5">
      <c r="K154" s="61" t="s">
        <v>17</v>
      </c>
      <c r="L154" s="76">
        <f>'地区別5歳毎'!W65</f>
        <v>0</v>
      </c>
      <c r="M154" s="75">
        <f>L154/L176</f>
        <v>0</v>
      </c>
      <c r="N154" s="77">
        <f>'地区別5歳毎'!W66</f>
        <v>12</v>
      </c>
      <c r="O154" s="75">
        <f>N154/N176</f>
        <v>0.003926701570680628</v>
      </c>
      <c r="P154" s="78">
        <f>L154+N154</f>
        <v>12</v>
      </c>
      <c r="Q154" s="75">
        <f>P154/P176</f>
        <v>0.002163331530557058</v>
      </c>
    </row>
    <row r="155" spans="11:17" ht="13.5">
      <c r="K155" s="61" t="s">
        <v>112</v>
      </c>
      <c r="L155" s="76">
        <f>'地区別5歳毎'!V65</f>
        <v>4</v>
      </c>
      <c r="M155" s="75">
        <f>L155/L176</f>
        <v>0.0016057808109193096</v>
      </c>
      <c r="N155" s="77">
        <f>'地区別5歳毎'!V66</f>
        <v>23</v>
      </c>
      <c r="O155" s="75">
        <f>N155/N176</f>
        <v>0.007526178010471204</v>
      </c>
      <c r="P155" s="78">
        <f aca="true" t="shared" si="5" ref="P155:P174">L155+N155</f>
        <v>27</v>
      </c>
      <c r="Q155" s="75">
        <f>P155/P176</f>
        <v>0.0048674959437533805</v>
      </c>
    </row>
    <row r="156" spans="11:17" ht="13.5">
      <c r="K156" s="61" t="s">
        <v>113</v>
      </c>
      <c r="L156" s="76">
        <f>'地区別5歳毎'!U65</f>
        <v>25</v>
      </c>
      <c r="M156" s="75">
        <f>L156/L176</f>
        <v>0.010036130068245684</v>
      </c>
      <c r="N156" s="77">
        <f>'地区別5歳毎'!U66</f>
        <v>64</v>
      </c>
      <c r="O156" s="75">
        <f>N156/N176</f>
        <v>0.020942408376963352</v>
      </c>
      <c r="P156" s="78">
        <f t="shared" si="5"/>
        <v>89</v>
      </c>
      <c r="Q156" s="75">
        <f>P156/P176</f>
        <v>0.016044708851631513</v>
      </c>
    </row>
    <row r="157" spans="11:17" ht="13.5">
      <c r="K157" s="61" t="s">
        <v>114</v>
      </c>
      <c r="L157" s="76">
        <f>'地区別5歳毎'!T65</f>
        <v>64</v>
      </c>
      <c r="M157" s="75">
        <f>L157/L176</f>
        <v>0.025692492974708953</v>
      </c>
      <c r="N157" s="77">
        <f>'地区別5歳毎'!T66</f>
        <v>193</v>
      </c>
      <c r="O157" s="75">
        <f>N157/N176</f>
        <v>0.0631544502617801</v>
      </c>
      <c r="P157" s="78">
        <f t="shared" si="5"/>
        <v>257</v>
      </c>
      <c r="Q157" s="75">
        <f>P157/P176</f>
        <v>0.04633135027943032</v>
      </c>
    </row>
    <row r="158" spans="11:17" ht="13.5">
      <c r="K158" s="61" t="s">
        <v>115</v>
      </c>
      <c r="L158" s="76">
        <f>'地区別5歳毎'!S65</f>
        <v>106</v>
      </c>
      <c r="M158" s="75">
        <f>L158/L176</f>
        <v>0.0425531914893617</v>
      </c>
      <c r="N158" s="77">
        <f>'地区別5歳毎'!S66</f>
        <v>233</v>
      </c>
      <c r="O158" s="75">
        <f>N158/N176</f>
        <v>0.07624345549738219</v>
      </c>
      <c r="P158" s="78">
        <f t="shared" si="5"/>
        <v>339</v>
      </c>
      <c r="Q158" s="75">
        <f>P158/P176</f>
        <v>0.061114115738236885</v>
      </c>
    </row>
    <row r="159" spans="11:17" ht="13.5">
      <c r="K159" s="61" t="s">
        <v>116</v>
      </c>
      <c r="L159" s="76">
        <f>'地区別5歳毎'!R65</f>
        <v>122</v>
      </c>
      <c r="M159" s="75">
        <f>L159/L176</f>
        <v>0.04897631473303894</v>
      </c>
      <c r="N159" s="77">
        <f>'地区別5歳毎'!R66</f>
        <v>184</v>
      </c>
      <c r="O159" s="75">
        <f>N159/N176</f>
        <v>0.060209424083769635</v>
      </c>
      <c r="P159" s="78">
        <f t="shared" si="5"/>
        <v>306</v>
      </c>
      <c r="Q159" s="75">
        <f>P159/P176</f>
        <v>0.055164954029204974</v>
      </c>
    </row>
    <row r="160" spans="11:17" ht="13.5">
      <c r="K160" s="61" t="s">
        <v>117</v>
      </c>
      <c r="L160" s="76">
        <f>'地区別5歳毎'!Q65</f>
        <v>113</v>
      </c>
      <c r="M160" s="75">
        <f>L160/L176</f>
        <v>0.04536330790847049</v>
      </c>
      <c r="N160" s="77">
        <f>'地区別5歳毎'!Q66</f>
        <v>157</v>
      </c>
      <c r="O160" s="75">
        <f>N160/N176</f>
        <v>0.05137434554973822</v>
      </c>
      <c r="P160" s="78">
        <f t="shared" si="5"/>
        <v>270</v>
      </c>
      <c r="Q160" s="75">
        <f>P160/P176</f>
        <v>0.048674959437533805</v>
      </c>
    </row>
    <row r="161" spans="11:17" ht="13.5">
      <c r="K161" s="61" t="s">
        <v>118</v>
      </c>
      <c r="L161" s="76">
        <f>'地区別5歳毎'!P65</f>
        <v>215</v>
      </c>
      <c r="M161" s="75">
        <f>L161/L176</f>
        <v>0.08631071858691289</v>
      </c>
      <c r="N161" s="77">
        <f>'地区別5歳毎'!P66</f>
        <v>238</v>
      </c>
      <c r="O161" s="75">
        <f>N161/N176</f>
        <v>0.07787958115183247</v>
      </c>
      <c r="P161" s="78">
        <f t="shared" si="5"/>
        <v>453</v>
      </c>
      <c r="Q161" s="75">
        <f>P161/P176</f>
        <v>0.08166576527852894</v>
      </c>
    </row>
    <row r="162" spans="11:17" ht="13.5">
      <c r="K162" s="61" t="s">
        <v>119</v>
      </c>
      <c r="L162" s="76">
        <f>'地区別5歳毎'!O65</f>
        <v>241</v>
      </c>
      <c r="M162" s="75">
        <f>L162/L176</f>
        <v>0.0967482938578884</v>
      </c>
      <c r="N162" s="77">
        <f>'地区別5歳毎'!O66</f>
        <v>270</v>
      </c>
      <c r="O162" s="75">
        <f>N162/N176</f>
        <v>0.08835078534031414</v>
      </c>
      <c r="P162" s="78">
        <f t="shared" si="5"/>
        <v>511</v>
      </c>
      <c r="Q162" s="75">
        <f>P162/P176</f>
        <v>0.09212186767622138</v>
      </c>
    </row>
    <row r="163" spans="11:17" ht="13.5">
      <c r="K163" s="61" t="s">
        <v>120</v>
      </c>
      <c r="L163" s="76">
        <f>'地区別5歳毎'!N65</f>
        <v>245</v>
      </c>
      <c r="M163" s="75">
        <f>L163/L176</f>
        <v>0.0983540746688077</v>
      </c>
      <c r="N163" s="77">
        <f>'地区別5歳毎'!N66</f>
        <v>267</v>
      </c>
      <c r="O163" s="75">
        <f>N163/N176</f>
        <v>0.08736910994764398</v>
      </c>
      <c r="P163" s="78">
        <f t="shared" si="5"/>
        <v>512</v>
      </c>
      <c r="Q163" s="75">
        <f>P163/P176</f>
        <v>0.0923021453037678</v>
      </c>
    </row>
    <row r="164" spans="11:17" ht="13.5">
      <c r="K164" s="61" t="s">
        <v>121</v>
      </c>
      <c r="L164" s="76">
        <f>'地区別5歳毎'!M65</f>
        <v>220</v>
      </c>
      <c r="M164" s="75">
        <f>L164/L176</f>
        <v>0.08831794460056203</v>
      </c>
      <c r="N164" s="77">
        <f>'地区別5歳毎'!M66</f>
        <v>230</v>
      </c>
      <c r="O164" s="75">
        <f>N164/N176</f>
        <v>0.07526178010471204</v>
      </c>
      <c r="P164" s="78">
        <f t="shared" si="5"/>
        <v>450</v>
      </c>
      <c r="Q164" s="75">
        <f>P164/P176</f>
        <v>0.08112493239588967</v>
      </c>
    </row>
    <row r="165" spans="11:17" ht="13.5">
      <c r="K165" s="61" t="s">
        <v>122</v>
      </c>
      <c r="L165" s="76">
        <f>'地区別5歳毎'!L65</f>
        <v>140</v>
      </c>
      <c r="M165" s="75">
        <f>L165/L176</f>
        <v>0.056202328382175835</v>
      </c>
      <c r="N165" s="77">
        <f>'地区別5歳毎'!L66</f>
        <v>178</v>
      </c>
      <c r="O165" s="75">
        <f>N165/N176</f>
        <v>0.05824607329842932</v>
      </c>
      <c r="P165" s="78">
        <f t="shared" si="5"/>
        <v>318</v>
      </c>
      <c r="Q165" s="75">
        <f>P165/P176</f>
        <v>0.057328285559762035</v>
      </c>
    </row>
    <row r="166" spans="11:17" ht="13.5">
      <c r="K166" s="61" t="s">
        <v>123</v>
      </c>
      <c r="L166" s="76">
        <f>'地区別5歳毎'!K65</f>
        <v>147</v>
      </c>
      <c r="M166" s="75">
        <f>L166/L176</f>
        <v>0.059012444801284626</v>
      </c>
      <c r="N166" s="77">
        <f>'地区別5歳毎'!K66</f>
        <v>152</v>
      </c>
      <c r="O166" s="75">
        <f>N166/N176</f>
        <v>0.049738219895287955</v>
      </c>
      <c r="P166" s="78">
        <f t="shared" si="5"/>
        <v>299</v>
      </c>
      <c r="Q166" s="75">
        <f>P166/P176</f>
        <v>0.053903010636380026</v>
      </c>
    </row>
    <row r="167" spans="11:17" ht="13.5">
      <c r="K167" s="61" t="s">
        <v>124</v>
      </c>
      <c r="L167" s="76">
        <f>'地区別5歳毎'!J65</f>
        <v>126</v>
      </c>
      <c r="M167" s="75">
        <f>L167/L176</f>
        <v>0.05058209554395825</v>
      </c>
      <c r="N167" s="77">
        <f>'地区別5歳毎'!J66</f>
        <v>118</v>
      </c>
      <c r="O167" s="75">
        <f>N167/N176</f>
        <v>0.03861256544502618</v>
      </c>
      <c r="P167" s="78">
        <f t="shared" si="5"/>
        <v>244</v>
      </c>
      <c r="Q167" s="75">
        <f>P167/P176</f>
        <v>0.04398774112132684</v>
      </c>
    </row>
    <row r="168" spans="11:17" ht="13.5">
      <c r="K168" s="61" t="s">
        <v>125</v>
      </c>
      <c r="L168" s="76">
        <f>'地区別5歳毎'!I65</f>
        <v>101</v>
      </c>
      <c r="M168" s="75">
        <f>L168/L176</f>
        <v>0.04054596547571256</v>
      </c>
      <c r="N168" s="77">
        <f>'地区別5歳毎'!I66</f>
        <v>115</v>
      </c>
      <c r="O168" s="75">
        <f>N168/N176</f>
        <v>0.03763089005235602</v>
      </c>
      <c r="P168" s="78">
        <f t="shared" si="5"/>
        <v>216</v>
      </c>
      <c r="Q168" s="75">
        <f>P168/P176</f>
        <v>0.038939967550027044</v>
      </c>
    </row>
    <row r="169" spans="11:17" ht="13.5">
      <c r="K169" s="61" t="s">
        <v>126</v>
      </c>
      <c r="L169" s="76">
        <f>'地区別5歳毎'!H65</f>
        <v>110</v>
      </c>
      <c r="M169" s="75">
        <f>L169/L176</f>
        <v>0.04415897230028101</v>
      </c>
      <c r="N169" s="77">
        <f>'地区別5歳毎'!H66</f>
        <v>106</v>
      </c>
      <c r="O169" s="75">
        <f>N169/N176</f>
        <v>0.03468586387434555</v>
      </c>
      <c r="P169" s="78">
        <f t="shared" si="5"/>
        <v>216</v>
      </c>
      <c r="Q169" s="75">
        <f>P169/P176</f>
        <v>0.038939967550027044</v>
      </c>
    </row>
    <row r="170" spans="11:17" ht="13.5">
      <c r="K170" s="61" t="s">
        <v>127</v>
      </c>
      <c r="L170" s="76">
        <f>'地区別5歳毎'!G65</f>
        <v>90</v>
      </c>
      <c r="M170" s="75">
        <f>L170/L176</f>
        <v>0.03613006824568447</v>
      </c>
      <c r="N170" s="77">
        <f>'地区別5歳毎'!G66</f>
        <v>121</v>
      </c>
      <c r="O170" s="75">
        <f>N170/N176</f>
        <v>0.03959424083769633</v>
      </c>
      <c r="P170" s="78">
        <f t="shared" si="5"/>
        <v>211</v>
      </c>
      <c r="Q170" s="75">
        <f>P170/P176</f>
        <v>0.03803857941229494</v>
      </c>
    </row>
    <row r="171" spans="11:17" ht="13.5">
      <c r="K171" s="61" t="s">
        <v>128</v>
      </c>
      <c r="L171" s="76">
        <f>'地区別5歳毎'!F65</f>
        <v>152</v>
      </c>
      <c r="M171" s="75">
        <f>L171/L176</f>
        <v>0.061019670814933764</v>
      </c>
      <c r="N171" s="77">
        <f>'地区別5歳毎'!F66</f>
        <v>139</v>
      </c>
      <c r="O171" s="75">
        <f>N171/N176</f>
        <v>0.04548429319371728</v>
      </c>
      <c r="P171" s="78">
        <f t="shared" si="5"/>
        <v>291</v>
      </c>
      <c r="Q171" s="75">
        <f>P171/P176</f>
        <v>0.052460789616008655</v>
      </c>
    </row>
    <row r="172" spans="11:17" ht="13.5">
      <c r="K172" s="61" t="s">
        <v>129</v>
      </c>
      <c r="L172" s="76">
        <f>'地区別5歳毎'!E65</f>
        <v>114</v>
      </c>
      <c r="M172" s="75">
        <f>L172/L176</f>
        <v>0.04576475311120032</v>
      </c>
      <c r="N172" s="77">
        <f>'地区別5歳毎'!E66</f>
        <v>98</v>
      </c>
      <c r="O172" s="75">
        <f>N172/N176</f>
        <v>0.03206806282722513</v>
      </c>
      <c r="P172" s="78">
        <f t="shared" si="5"/>
        <v>212</v>
      </c>
      <c r="Q172" s="75">
        <f>P172/P176</f>
        <v>0.038218857039841354</v>
      </c>
    </row>
    <row r="173" spans="11:17" ht="13.5">
      <c r="K173" s="61" t="s">
        <v>130</v>
      </c>
      <c r="L173" s="76">
        <f>'地区別5歳毎'!D65</f>
        <v>89</v>
      </c>
      <c r="M173" s="75">
        <f>L173/L176</f>
        <v>0.035728623042954634</v>
      </c>
      <c r="N173" s="77">
        <f>'地区別5歳毎'!D66</f>
        <v>96</v>
      </c>
      <c r="O173" s="75">
        <f>N173/N176</f>
        <v>0.031413612565445025</v>
      </c>
      <c r="P173" s="78">
        <f t="shared" si="5"/>
        <v>185</v>
      </c>
      <c r="Q173" s="75">
        <f>P173/P176</f>
        <v>0.033351361096087974</v>
      </c>
    </row>
    <row r="174" spans="11:17" ht="13.5">
      <c r="K174" s="61" t="s">
        <v>131</v>
      </c>
      <c r="L174" s="76">
        <f>'地区別5歳毎'!C65</f>
        <v>67</v>
      </c>
      <c r="M174" s="75">
        <f>L174/L176</f>
        <v>0.026896828582898435</v>
      </c>
      <c r="N174" s="77">
        <f>'地区別5歳毎'!C66</f>
        <v>62</v>
      </c>
      <c r="O174" s="75">
        <f>N174/N176</f>
        <v>0.020287958115183247</v>
      </c>
      <c r="P174" s="78">
        <f t="shared" si="5"/>
        <v>129</v>
      </c>
      <c r="Q174" s="75">
        <f>P174/P176</f>
        <v>0.023255813953488372</v>
      </c>
    </row>
    <row r="175" ht="13.5">
      <c r="K175" s="61"/>
    </row>
    <row r="176" spans="11:17" ht="13.5">
      <c r="K176" s="61"/>
      <c r="L176" s="76">
        <f>SUM(L154:L174)</f>
        <v>2491</v>
      </c>
      <c r="M176" s="66"/>
      <c r="N176" s="77">
        <f>SUM(N154:N174)</f>
        <v>3056</v>
      </c>
      <c r="O176" s="66"/>
      <c r="P176" s="78">
        <f>SUM(P154:P174)</f>
        <v>5547</v>
      </c>
      <c r="Q176" s="66"/>
    </row>
    <row r="181" ht="13.5">
      <c r="B181" s="72" t="s">
        <v>136</v>
      </c>
    </row>
    <row r="182" spans="11:16" ht="13.5">
      <c r="K182" s="61"/>
      <c r="P182" s="65" t="s">
        <v>103</v>
      </c>
    </row>
    <row r="183" spans="11:17" ht="13.5">
      <c r="K183" s="61"/>
      <c r="L183" s="69" t="s">
        <v>97</v>
      </c>
      <c r="M183" s="66" t="s">
        <v>98</v>
      </c>
      <c r="N183" s="63" t="s">
        <v>99</v>
      </c>
      <c r="O183" s="66" t="s">
        <v>100</v>
      </c>
      <c r="P183" s="64" t="s">
        <v>101</v>
      </c>
      <c r="Q183" s="66" t="s">
        <v>102</v>
      </c>
    </row>
    <row r="184" spans="11:17" ht="13.5">
      <c r="K184" s="61" t="s">
        <v>17</v>
      </c>
      <c r="L184" s="76">
        <f>'地区別5歳毎'!W68</f>
        <v>14</v>
      </c>
      <c r="M184" s="75">
        <f>L184/L206</f>
        <v>0.0002128241768264875</v>
      </c>
      <c r="N184" s="77">
        <f>'地区別5歳毎'!W69</f>
        <v>82</v>
      </c>
      <c r="O184" s="75">
        <f>N184/N206</f>
        <v>0.0011140396163356247</v>
      </c>
      <c r="P184" s="78">
        <f>L184+N184</f>
        <v>96</v>
      </c>
      <c r="Q184" s="75">
        <f>P184/P206</f>
        <v>0.0006887249978477344</v>
      </c>
    </row>
    <row r="185" spans="11:17" ht="13.5">
      <c r="K185" s="61" t="s">
        <v>112</v>
      </c>
      <c r="L185" s="76">
        <f>'地区別5歳毎'!V68</f>
        <v>79</v>
      </c>
      <c r="M185" s="75">
        <f>L185/L206</f>
        <v>0.0012009364263780365</v>
      </c>
      <c r="N185" s="77">
        <f>'地区別5歳毎'!V69</f>
        <v>430</v>
      </c>
      <c r="O185" s="75">
        <f>N185/N206</f>
        <v>0.005841915061272179</v>
      </c>
      <c r="P185" s="78">
        <f aca="true" t="shared" si="6" ref="P185:P204">L185+N185</f>
        <v>509</v>
      </c>
      <c r="Q185" s="75">
        <f>P185/P206</f>
        <v>0.003651677332338508</v>
      </c>
    </row>
    <row r="186" spans="11:17" ht="13.5">
      <c r="K186" s="61" t="s">
        <v>113</v>
      </c>
      <c r="L186" s="76">
        <f>'地区別5歳毎'!U68</f>
        <v>416</v>
      </c>
      <c r="M186" s="75">
        <f>L186/L206</f>
        <v>0.006323918397129914</v>
      </c>
      <c r="N186" s="77">
        <f>'地区別5歳毎'!U69</f>
        <v>1366</v>
      </c>
      <c r="O186" s="75">
        <f>N186/N206</f>
        <v>0.018558269706273944</v>
      </c>
      <c r="P186" s="78">
        <f t="shared" si="6"/>
        <v>1782</v>
      </c>
      <c r="Q186" s="75">
        <f>P186/P206</f>
        <v>0.01278445777254857</v>
      </c>
    </row>
    <row r="187" spans="11:17" ht="13.5">
      <c r="K187" s="61" t="s">
        <v>114</v>
      </c>
      <c r="L187" s="76">
        <f>'地区別5歳毎'!T68</f>
        <v>1202</v>
      </c>
      <c r="M187" s="75">
        <f>L187/L206</f>
        <v>0.01827247575324557</v>
      </c>
      <c r="N187" s="77">
        <f>'地区別5歳毎'!T69</f>
        <v>2678</v>
      </c>
      <c r="O187" s="75">
        <f>N187/N206</f>
        <v>0.03638290356764394</v>
      </c>
      <c r="P187" s="78">
        <f t="shared" si="6"/>
        <v>3880</v>
      </c>
      <c r="Q187" s="75">
        <f>P187/P206</f>
        <v>0.0278359686630126</v>
      </c>
    </row>
    <row r="188" spans="11:17" ht="13.5">
      <c r="K188" s="61" t="s">
        <v>115</v>
      </c>
      <c r="L188" s="76">
        <f>'地区別5歳毎'!S68</f>
        <v>2211</v>
      </c>
      <c r="M188" s="75">
        <f>L188/L206</f>
        <v>0.03361101821166885</v>
      </c>
      <c r="N188" s="77">
        <f>'地区別5歳毎'!S69</f>
        <v>3651</v>
      </c>
      <c r="O188" s="75">
        <f>N188/N206</f>
        <v>0.04960193462489471</v>
      </c>
      <c r="P188" s="78">
        <f t="shared" si="6"/>
        <v>5862</v>
      </c>
      <c r="Q188" s="75">
        <f>P188/P206</f>
        <v>0.042055270181077284</v>
      </c>
    </row>
    <row r="189" spans="11:17" ht="13.5">
      <c r="K189" s="61" t="s">
        <v>116</v>
      </c>
      <c r="L189" s="76">
        <f>'地区別5歳毎'!R68</f>
        <v>2968</v>
      </c>
      <c r="M189" s="75">
        <f>L189/L206</f>
        <v>0.04511872548721535</v>
      </c>
      <c r="N189" s="77">
        <f>'地区別5歳毎'!R69</f>
        <v>3883</v>
      </c>
      <c r="O189" s="75">
        <f>N189/N206</f>
        <v>0.05275385158818575</v>
      </c>
      <c r="P189" s="78">
        <f t="shared" si="6"/>
        <v>6851</v>
      </c>
      <c r="Q189" s="75">
        <f>P189/P206</f>
        <v>0.04915057250265446</v>
      </c>
    </row>
    <row r="190" spans="11:17" ht="13.5">
      <c r="K190" s="61" t="s">
        <v>117</v>
      </c>
      <c r="L190" s="76">
        <f>'地区別5歳毎'!Q68</f>
        <v>3498</v>
      </c>
      <c r="M190" s="75">
        <f>L190/L206</f>
        <v>0.053175640752789514</v>
      </c>
      <c r="N190" s="77">
        <f>'地区別5歳毎'!Q69</f>
        <v>4131</v>
      </c>
      <c r="O190" s="75">
        <f>N190/N206</f>
        <v>0.05612314213515202</v>
      </c>
      <c r="P190" s="78">
        <f t="shared" si="6"/>
        <v>7629</v>
      </c>
      <c r="Q190" s="75">
        <f>P190/P206</f>
        <v>0.05473211467271214</v>
      </c>
    </row>
    <row r="191" spans="11:17" ht="13.5">
      <c r="K191" s="61" t="s">
        <v>118</v>
      </c>
      <c r="L191" s="76">
        <f>'地区別5歳毎'!P68</f>
        <v>5148</v>
      </c>
      <c r="M191" s="75">
        <f>L191/L206</f>
        <v>0.07825849016448269</v>
      </c>
      <c r="N191" s="77">
        <f>'地区別5歳毎'!P69</f>
        <v>5600</v>
      </c>
      <c r="O191" s="75">
        <f>N191/N206</f>
        <v>0.07608075428633536</v>
      </c>
      <c r="P191" s="78">
        <f t="shared" si="6"/>
        <v>10748</v>
      </c>
      <c r="Q191" s="75">
        <f>P191/P206</f>
        <v>0.07710850288403592</v>
      </c>
    </row>
    <row r="192" spans="11:17" ht="13.5">
      <c r="K192" s="61" t="s">
        <v>119</v>
      </c>
      <c r="L192" s="76">
        <f>'地区別5歳毎'!O68</f>
        <v>5273</v>
      </c>
      <c r="M192" s="75">
        <f>L192/L206</f>
        <v>0.08015870602900489</v>
      </c>
      <c r="N192" s="77">
        <f>'地区別5歳毎'!O69</f>
        <v>5435</v>
      </c>
      <c r="O192" s="75">
        <f>N192/N206</f>
        <v>0.0738390892046844</v>
      </c>
      <c r="P192" s="78">
        <f t="shared" si="6"/>
        <v>10708</v>
      </c>
      <c r="Q192" s="75">
        <f>P192/P206</f>
        <v>0.0768215341349327</v>
      </c>
    </row>
    <row r="193" spans="11:17" ht="13.5">
      <c r="K193" s="61" t="s">
        <v>120</v>
      </c>
      <c r="L193" s="76">
        <f>'地区別5歳毎'!N68</f>
        <v>4546</v>
      </c>
      <c r="M193" s="75">
        <f>L193/L206</f>
        <v>0.06910705056094373</v>
      </c>
      <c r="N193" s="77">
        <f>'地区別5歳毎'!N69</f>
        <v>4888</v>
      </c>
      <c r="O193" s="75">
        <f>N193/N206</f>
        <v>0.066407629812787</v>
      </c>
      <c r="P193" s="78">
        <f t="shared" si="6"/>
        <v>9434</v>
      </c>
      <c r="Q193" s="75">
        <f>P193/P206</f>
        <v>0.06768157947599507</v>
      </c>
    </row>
    <row r="194" spans="11:17" ht="13.5">
      <c r="K194" s="61" t="s">
        <v>121</v>
      </c>
      <c r="L194" s="76">
        <f>'地区別5歳毎'!M68</f>
        <v>4206</v>
      </c>
      <c r="M194" s="75">
        <f>L194/L206</f>
        <v>0.06393846340944331</v>
      </c>
      <c r="N194" s="77">
        <f>'地区別5歳毎'!M69</f>
        <v>4730</v>
      </c>
      <c r="O194" s="75">
        <f>N194/N206</f>
        <v>0.06426106567399396</v>
      </c>
      <c r="P194" s="78">
        <f t="shared" si="6"/>
        <v>8936</v>
      </c>
      <c r="Q194" s="75">
        <f>P194/P206</f>
        <v>0.06410881854965994</v>
      </c>
    </row>
    <row r="195" spans="11:17" ht="13.5">
      <c r="K195" s="61" t="s">
        <v>122</v>
      </c>
      <c r="L195" s="76">
        <f>'地区別5歳毎'!L68</f>
        <v>4175</v>
      </c>
      <c r="M195" s="75">
        <f>L195/L206</f>
        <v>0.0634672098750418</v>
      </c>
      <c r="N195" s="77">
        <f>'地区別5歳毎'!L69</f>
        <v>4548</v>
      </c>
      <c r="O195" s="75">
        <f>N195/N206</f>
        <v>0.06178844115968807</v>
      </c>
      <c r="P195" s="78">
        <f t="shared" si="6"/>
        <v>8723</v>
      </c>
      <c r="Q195" s="75">
        <f>P195/P206</f>
        <v>0.06258070996068528</v>
      </c>
    </row>
    <row r="196" spans="11:17" ht="13.5">
      <c r="K196" s="61" t="s">
        <v>123</v>
      </c>
      <c r="L196" s="76">
        <f>'地区別5歳毎'!K68</f>
        <v>4666</v>
      </c>
      <c r="M196" s="75">
        <f>L196/L206</f>
        <v>0.07093125779088505</v>
      </c>
      <c r="N196" s="77">
        <f>'地区別5歳毎'!K69</f>
        <v>4864</v>
      </c>
      <c r="O196" s="75">
        <f>N196/N206</f>
        <v>0.06608156943727414</v>
      </c>
      <c r="P196" s="78">
        <f t="shared" si="6"/>
        <v>9530</v>
      </c>
      <c r="Q196" s="75">
        <f>P196/P206</f>
        <v>0.0683703044738428</v>
      </c>
    </row>
    <row r="197" spans="11:17" ht="13.5">
      <c r="K197" s="61" t="s">
        <v>124</v>
      </c>
      <c r="L197" s="76">
        <f>'地区別5歳毎'!J68</f>
        <v>4182</v>
      </c>
      <c r="M197" s="75">
        <f>L197/L206</f>
        <v>0.06357362196345505</v>
      </c>
      <c r="N197" s="77">
        <f>'地区別5歳毎'!J69</f>
        <v>4253</v>
      </c>
      <c r="O197" s="75">
        <f>N197/N206</f>
        <v>0.05778061571067576</v>
      </c>
      <c r="P197" s="78">
        <f t="shared" si="6"/>
        <v>8435</v>
      </c>
      <c r="Q197" s="75">
        <f>P197/P206</f>
        <v>0.060514534967142077</v>
      </c>
    </row>
    <row r="198" spans="11:17" ht="13.5">
      <c r="K198" s="61" t="s">
        <v>125</v>
      </c>
      <c r="L198" s="76">
        <f>'地区別5歳毎'!I68</f>
        <v>3611</v>
      </c>
      <c r="M198" s="75">
        <f>L198/L206</f>
        <v>0.054893435894317597</v>
      </c>
      <c r="N198" s="77">
        <f>'地区別5歳毎'!I69</f>
        <v>3798</v>
      </c>
      <c r="O198" s="75">
        <f>N198/N206</f>
        <v>0.051599054424911014</v>
      </c>
      <c r="P198" s="78">
        <f t="shared" si="6"/>
        <v>7409</v>
      </c>
      <c r="Q198" s="75">
        <f>P198/P206</f>
        <v>0.05315378655264442</v>
      </c>
    </row>
    <row r="199" spans="11:17" ht="13.5">
      <c r="K199" s="61" t="s">
        <v>126</v>
      </c>
      <c r="L199" s="76">
        <f>'地区別5歳毎'!H68</f>
        <v>3118</v>
      </c>
      <c r="M199" s="75">
        <f>L199/L206</f>
        <v>0.047398984524642</v>
      </c>
      <c r="N199" s="77">
        <f>'地区別5歳毎'!H69</f>
        <v>3209</v>
      </c>
      <c r="O199" s="75">
        <f>N199/N206</f>
        <v>0.0435969893758661</v>
      </c>
      <c r="P199" s="78">
        <f t="shared" si="6"/>
        <v>6327</v>
      </c>
      <c r="Q199" s="75">
        <f>P199/P206</f>
        <v>0.045391281889402245</v>
      </c>
    </row>
    <row r="200" spans="11:17" ht="13.5">
      <c r="K200" s="61" t="s">
        <v>127</v>
      </c>
      <c r="L200" s="76">
        <f>'地区別5歳毎'!G68</f>
        <v>2958</v>
      </c>
      <c r="M200" s="75">
        <f>L200/L206</f>
        <v>0.04496670821805357</v>
      </c>
      <c r="N200" s="77">
        <f>'地区別5歳毎'!G69</f>
        <v>3153</v>
      </c>
      <c r="O200" s="75">
        <f>N200/N206</f>
        <v>0.042836181833002744</v>
      </c>
      <c r="P200" s="78">
        <f t="shared" si="6"/>
        <v>6111</v>
      </c>
      <c r="Q200" s="75">
        <f>P200/P206</f>
        <v>0.04384165064424484</v>
      </c>
    </row>
    <row r="201" spans="11:17" ht="13.5">
      <c r="K201" s="61" t="s">
        <v>128</v>
      </c>
      <c r="L201" s="76">
        <f>'地区別5歳毎'!F68</f>
        <v>3613</v>
      </c>
      <c r="M201" s="75">
        <f>L201/L206</f>
        <v>0.05492383934814995</v>
      </c>
      <c r="N201" s="77">
        <f>'地区別5歳毎'!F69</f>
        <v>3693</v>
      </c>
      <c r="O201" s="75">
        <f>N201/N206</f>
        <v>0.050172540282042224</v>
      </c>
      <c r="P201" s="78">
        <f t="shared" si="6"/>
        <v>7306</v>
      </c>
      <c r="Q201" s="75">
        <f>P201/P206</f>
        <v>0.05241484202370362</v>
      </c>
    </row>
    <row r="202" spans="11:17" ht="13.5">
      <c r="K202" s="61" t="s">
        <v>129</v>
      </c>
      <c r="L202" s="76">
        <f>'地区別5歳毎'!E68</f>
        <v>3493</v>
      </c>
      <c r="M202" s="75">
        <f>L202/L206</f>
        <v>0.05309963211820863</v>
      </c>
      <c r="N202" s="77">
        <f>'地区別5歳毎'!E69</f>
        <v>3257</v>
      </c>
      <c r="O202" s="75">
        <f>N202/N206</f>
        <v>0.04424911012689183</v>
      </c>
      <c r="P202" s="78">
        <f t="shared" si="6"/>
        <v>6750</v>
      </c>
      <c r="Q202" s="75">
        <f>P202/P206</f>
        <v>0.048425976411168824</v>
      </c>
    </row>
    <row r="203" spans="11:17" ht="13.5">
      <c r="K203" s="61" t="s">
        <v>130</v>
      </c>
      <c r="L203" s="76">
        <f>'地区別5歳毎'!D68</f>
        <v>3320</v>
      </c>
      <c r="M203" s="75">
        <f>L203/L206</f>
        <v>0.05046973336170989</v>
      </c>
      <c r="N203" s="77">
        <f>'地区別5歳毎'!D69</f>
        <v>3087</v>
      </c>
      <c r="O203" s="75">
        <f>N203/N206</f>
        <v>0.041939515800342365</v>
      </c>
      <c r="P203" s="78">
        <f t="shared" si="6"/>
        <v>6407</v>
      </c>
      <c r="Q203" s="75">
        <f>P203/P206</f>
        <v>0.04596521938760869</v>
      </c>
    </row>
    <row r="204" spans="11:17" ht="13.5">
      <c r="K204" s="61" t="s">
        <v>131</v>
      </c>
      <c r="L204" s="76">
        <f>'地区別5歳毎'!C68</f>
        <v>3085</v>
      </c>
      <c r="M204" s="75">
        <f>L204/L206</f>
        <v>0.046897327536408136</v>
      </c>
      <c r="N204" s="77">
        <f>'地区別5歳毎'!C69</f>
        <v>2870</v>
      </c>
      <c r="O204" s="75">
        <f>N204/N206</f>
        <v>0.03899138657174687</v>
      </c>
      <c r="P204" s="78">
        <f t="shared" si="6"/>
        <v>5955</v>
      </c>
      <c r="Q204" s="75">
        <f>P204/P206</f>
        <v>0.04272247252274227</v>
      </c>
    </row>
    <row r="205" ht="13.5">
      <c r="K205" s="61"/>
    </row>
    <row r="206" spans="11:17" ht="13.5">
      <c r="K206" s="61"/>
      <c r="L206" s="76">
        <f>SUM(L184:L204)</f>
        <v>65782</v>
      </c>
      <c r="M206" s="66"/>
      <c r="N206" s="77">
        <f>SUM(N184:N204)</f>
        <v>73606</v>
      </c>
      <c r="O206" s="66"/>
      <c r="P206" s="78">
        <f>SUM(P184:P204)</f>
        <v>139388</v>
      </c>
      <c r="Q206" s="66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Y206"/>
  <sheetViews>
    <sheetView zoomScalePageLayoutView="0" workbookViewId="0" topLeftCell="A1">
      <selection activeCell="F30" sqref="F30"/>
    </sheetView>
  </sheetViews>
  <sheetFormatPr defaultColWidth="9.00390625" defaultRowHeight="13.5"/>
  <cols>
    <col min="12" max="12" width="9.00390625" style="65" customWidth="1"/>
    <col min="13" max="13" width="10.75390625" style="65" customWidth="1"/>
    <col min="14" max="14" width="9.00390625" style="65" customWidth="1"/>
  </cols>
  <sheetData>
    <row r="1" ht="13.5">
      <c r="B1" s="72" t="s">
        <v>132</v>
      </c>
    </row>
    <row r="2" spans="2:24" ht="13.5">
      <c r="B2" s="72"/>
      <c r="P2" t="s">
        <v>103</v>
      </c>
      <c r="T2" s="65"/>
      <c r="U2" s="65"/>
      <c r="V2" s="65"/>
      <c r="X2" t="s">
        <v>103</v>
      </c>
    </row>
    <row r="3" spans="2:25" ht="13.5">
      <c r="B3" s="72"/>
      <c r="K3" s="61"/>
      <c r="L3" s="66" t="s">
        <v>97</v>
      </c>
      <c r="M3" s="69" t="s">
        <v>98</v>
      </c>
      <c r="N3" s="66" t="s">
        <v>99</v>
      </c>
      <c r="O3" s="63" t="s">
        <v>100</v>
      </c>
      <c r="P3" s="62" t="s">
        <v>101</v>
      </c>
      <c r="Q3" s="64" t="s">
        <v>102</v>
      </c>
      <c r="S3" s="61"/>
      <c r="T3" s="66" t="s">
        <v>97</v>
      </c>
      <c r="U3" s="69" t="s">
        <v>98</v>
      </c>
      <c r="V3" s="66" t="s">
        <v>99</v>
      </c>
      <c r="W3" s="63" t="s">
        <v>100</v>
      </c>
      <c r="X3" s="62" t="s">
        <v>101</v>
      </c>
      <c r="Y3" s="64" t="s">
        <v>102</v>
      </c>
    </row>
    <row r="4" spans="11:25" ht="13.5">
      <c r="K4" s="61" t="s">
        <v>17</v>
      </c>
      <c r="L4" s="67">
        <f>'地区別5歳毎'!W23</f>
        <v>8</v>
      </c>
      <c r="M4" s="70">
        <f>L4/L26</f>
        <v>0.00017974700608892983</v>
      </c>
      <c r="N4" s="67">
        <f>'地区別5歳毎'!W24</f>
        <v>44</v>
      </c>
      <c r="O4" s="68">
        <f>N4/N26</f>
        <v>0.000885525680244727</v>
      </c>
      <c r="P4" s="67">
        <f aca="true" t="shared" si="0" ref="P4:P24">L4+N4</f>
        <v>52</v>
      </c>
      <c r="Q4" s="71">
        <f>P4/P26</f>
        <v>0.0005520462869579065</v>
      </c>
      <c r="S4" s="61" t="s">
        <v>1</v>
      </c>
      <c r="T4" s="67">
        <f>SUM(L4:L4)</f>
        <v>8</v>
      </c>
      <c r="U4" s="70">
        <f>T4/L26</f>
        <v>0.00017974700608892983</v>
      </c>
      <c r="V4" s="67">
        <f>SUM(N4:N4)</f>
        <v>44</v>
      </c>
      <c r="W4" s="68">
        <f>V4/N26</f>
        <v>0.000885525680244727</v>
      </c>
      <c r="X4" s="67">
        <f>SUM(P4:P4)</f>
        <v>52</v>
      </c>
      <c r="Y4" s="71">
        <f>X4/P26</f>
        <v>0.0005520462869579065</v>
      </c>
    </row>
    <row r="5" spans="11:25" ht="13.5">
      <c r="K5" s="61" t="s">
        <v>112</v>
      </c>
      <c r="L5" s="67">
        <f>'地区別5歳毎'!V23</f>
        <v>44</v>
      </c>
      <c r="M5" s="70">
        <f>L5/L26</f>
        <v>0.000988608533489114</v>
      </c>
      <c r="N5" s="67">
        <f>'地区別5歳毎'!V24</f>
        <v>260</v>
      </c>
      <c r="O5" s="68">
        <f>N5/N26</f>
        <v>0.00523265174690066</v>
      </c>
      <c r="P5" s="67">
        <f t="shared" si="0"/>
        <v>304</v>
      </c>
      <c r="Q5" s="71">
        <f>P5/P26</f>
        <v>0.0032273475237539146</v>
      </c>
      <c r="S5" s="61" t="s">
        <v>137</v>
      </c>
      <c r="T5" s="67">
        <f>SUM(L4:L5)</f>
        <v>52</v>
      </c>
      <c r="U5" s="70">
        <f>T5/L26</f>
        <v>0.001168355539578044</v>
      </c>
      <c r="V5" s="67">
        <f>SUM(N4:N5)</f>
        <v>304</v>
      </c>
      <c r="W5" s="68">
        <f>V5/N26</f>
        <v>0.0061181774271453875</v>
      </c>
      <c r="X5" s="67">
        <f>SUM(P4:P5)</f>
        <v>356</v>
      </c>
      <c r="Y5" s="71">
        <f>X5/P26</f>
        <v>0.0037793938107118213</v>
      </c>
    </row>
    <row r="6" spans="11:25" ht="13.5">
      <c r="K6" s="61" t="s">
        <v>113</v>
      </c>
      <c r="L6" s="67">
        <f>'地区別5歳毎'!U23</f>
        <v>254</v>
      </c>
      <c r="M6" s="70">
        <f>L6/L26</f>
        <v>0.005706967443323522</v>
      </c>
      <c r="N6" s="67">
        <f>'地区別5歳毎'!U24</f>
        <v>805</v>
      </c>
      <c r="O6" s="68">
        <f>N6/N26</f>
        <v>0.01620109483175012</v>
      </c>
      <c r="P6" s="67">
        <f t="shared" si="0"/>
        <v>1059</v>
      </c>
      <c r="Q6" s="71">
        <f>P6/P26</f>
        <v>0.011242634959392749</v>
      </c>
      <c r="S6" s="61" t="s">
        <v>138</v>
      </c>
      <c r="T6" s="67">
        <f>SUM(L4:L6)</f>
        <v>306</v>
      </c>
      <c r="U6" s="70">
        <f>T6/L26</f>
        <v>0.006875322982901566</v>
      </c>
      <c r="V6" s="67">
        <f>SUM(N4:N6)</f>
        <v>1109</v>
      </c>
      <c r="W6" s="68">
        <f>V6/N26</f>
        <v>0.022319272258895507</v>
      </c>
      <c r="X6" s="67">
        <f>SUM(P4:P6)</f>
        <v>1415</v>
      </c>
      <c r="Y6" s="71">
        <f>X6/P26</f>
        <v>0.01502202877010457</v>
      </c>
    </row>
    <row r="7" spans="11:25" ht="13.5">
      <c r="K7" s="61" t="s">
        <v>114</v>
      </c>
      <c r="L7" s="67">
        <f>'地区別5歳毎'!T23</f>
        <v>757</v>
      </c>
      <c r="M7" s="70">
        <f>L7/L26</f>
        <v>0.017008560451164986</v>
      </c>
      <c r="N7" s="67">
        <f>'地区別5歳毎'!T24</f>
        <v>1563</v>
      </c>
      <c r="O7" s="68">
        <f>N7/N26</f>
        <v>0.03145628723232974</v>
      </c>
      <c r="P7" s="67">
        <f t="shared" si="0"/>
        <v>2320</v>
      </c>
      <c r="Q7" s="71">
        <f>P7/P26</f>
        <v>0.02462975741812198</v>
      </c>
      <c r="S7" s="61" t="s">
        <v>139</v>
      </c>
      <c r="T7" s="67">
        <f>SUM(L4:L7)</f>
        <v>1063</v>
      </c>
      <c r="U7" s="70">
        <f>T7/L26</f>
        <v>0.02388388343406655</v>
      </c>
      <c r="V7" s="67">
        <f>SUM(N4:N7)</f>
        <v>2672</v>
      </c>
      <c r="W7" s="68">
        <f>V7/N26</f>
        <v>0.05377555949122525</v>
      </c>
      <c r="X7" s="67">
        <f>SUM(P4:P7)</f>
        <v>3735</v>
      </c>
      <c r="Y7" s="71">
        <f>X7/P26</f>
        <v>0.039651786188226554</v>
      </c>
    </row>
    <row r="8" spans="11:25" ht="13.5">
      <c r="K8" s="61" t="s">
        <v>115</v>
      </c>
      <c r="L8" s="67">
        <f>'地区別5歳毎'!S23</f>
        <v>1445</v>
      </c>
      <c r="M8" s="70">
        <f>L8/L26</f>
        <v>0.03246680297481295</v>
      </c>
      <c r="N8" s="67">
        <f>'地区別5歳毎'!S24</f>
        <v>2263</v>
      </c>
      <c r="O8" s="68">
        <f>N8/N26</f>
        <v>0.04554419578167767</v>
      </c>
      <c r="P8" s="67">
        <f t="shared" si="0"/>
        <v>3708</v>
      </c>
      <c r="Q8" s="71">
        <f>P8/P26</f>
        <v>0.03936514676999841</v>
      </c>
      <c r="S8" s="61" t="s">
        <v>140</v>
      </c>
      <c r="T8" s="67">
        <f>SUM(L4:L8)</f>
        <v>2508</v>
      </c>
      <c r="U8" s="70">
        <f>T8/L26</f>
        <v>0.056350686408879504</v>
      </c>
      <c r="V8" s="67">
        <f>SUM(N4:N8)</f>
        <v>4935</v>
      </c>
      <c r="W8" s="68">
        <f>V8/N26</f>
        <v>0.09931975527290292</v>
      </c>
      <c r="X8" s="67">
        <f>SUM(P4:P8)</f>
        <v>7443</v>
      </c>
      <c r="Y8" s="71">
        <f>X8/P26</f>
        <v>0.07901693295822496</v>
      </c>
    </row>
    <row r="9" spans="11:25" ht="13.5">
      <c r="K9" s="61" t="s">
        <v>116</v>
      </c>
      <c r="L9" s="67">
        <f>'地区別5歳毎'!R23</f>
        <v>1977</v>
      </c>
      <c r="M9" s="70">
        <f>L9/L26</f>
        <v>0.04441997887972678</v>
      </c>
      <c r="N9" s="67">
        <f>'地区別5歳毎'!R24</f>
        <v>2548</v>
      </c>
      <c r="O9" s="68">
        <f>N9/N26</f>
        <v>0.05127998711962647</v>
      </c>
      <c r="P9" s="67">
        <f t="shared" si="0"/>
        <v>4525</v>
      </c>
      <c r="Q9" s="71">
        <f>P9/P26</f>
        <v>0.04803864324008705</v>
      </c>
      <c r="S9" s="61" t="s">
        <v>141</v>
      </c>
      <c r="T9" s="67">
        <f>SUM(L4:L9)</f>
        <v>4485</v>
      </c>
      <c r="U9" s="70">
        <f>T9/L26</f>
        <v>0.10077066528860629</v>
      </c>
      <c r="V9" s="67">
        <f>SUM(N4:N9)</f>
        <v>7483</v>
      </c>
      <c r="W9" s="68">
        <f>V9/N26</f>
        <v>0.15059974239252938</v>
      </c>
      <c r="X9" s="67">
        <f>SUM(P4:P9)</f>
        <v>11968</v>
      </c>
      <c r="Y9" s="71">
        <f>X9/P26</f>
        <v>0.127055576198312</v>
      </c>
    </row>
    <row r="10" spans="11:25" ht="13.5">
      <c r="K10" s="61" t="s">
        <v>117</v>
      </c>
      <c r="L10" s="67">
        <f>'地区別5歳毎'!Q23</f>
        <v>2300</v>
      </c>
      <c r="M10" s="70">
        <f>L10/L26</f>
        <v>0.051677264250567324</v>
      </c>
      <c r="N10" s="67">
        <f>'地区別5歳毎'!Q24</f>
        <v>2817</v>
      </c>
      <c r="O10" s="68">
        <f>N10/N26</f>
        <v>0.05669376911930446</v>
      </c>
      <c r="P10" s="67">
        <f t="shared" si="0"/>
        <v>5117</v>
      </c>
      <c r="Q10" s="71">
        <f>P10/P26</f>
        <v>0.05432347789160784</v>
      </c>
      <c r="S10" s="61" t="s">
        <v>142</v>
      </c>
      <c r="T10" s="67">
        <f>SUM(L4:L10)</f>
        <v>6785</v>
      </c>
      <c r="U10" s="70">
        <f>T10/L26</f>
        <v>0.1524479295391736</v>
      </c>
      <c r="V10" s="67">
        <f>SUM(N4:N10)</f>
        <v>10300</v>
      </c>
      <c r="W10" s="68">
        <f>V10/N26</f>
        <v>0.20729351151183384</v>
      </c>
      <c r="X10" s="67">
        <f>SUM(P4:P10)</f>
        <v>17085</v>
      </c>
      <c r="Y10" s="71">
        <f>X10/P26</f>
        <v>0.18137905408991983</v>
      </c>
    </row>
    <row r="11" spans="11:25" ht="13.5">
      <c r="K11" s="61" t="s">
        <v>118</v>
      </c>
      <c r="L11" s="67">
        <f>'地区別5歳毎'!P23</f>
        <v>3215</v>
      </c>
      <c r="M11" s="70">
        <f>L11/L26</f>
        <v>0.07223582807198868</v>
      </c>
      <c r="N11" s="67">
        <f>'地区別5歳毎'!P24</f>
        <v>3611</v>
      </c>
      <c r="O11" s="68">
        <f>N11/N26</f>
        <v>0.0726734825309934</v>
      </c>
      <c r="P11" s="67">
        <f t="shared" si="0"/>
        <v>6826</v>
      </c>
      <c r="Q11" s="71">
        <f>P11/P26</f>
        <v>0.07246669143797442</v>
      </c>
      <c r="S11" s="61" t="s">
        <v>143</v>
      </c>
      <c r="T11" s="67">
        <f>SUM(L4:L11)</f>
        <v>10000</v>
      </c>
      <c r="U11" s="70">
        <f>T11/L26</f>
        <v>0.2246837576111623</v>
      </c>
      <c r="V11" s="67">
        <f>SUM(N4:N11)</f>
        <v>13911</v>
      </c>
      <c r="W11" s="68">
        <f>V11/N26</f>
        <v>0.27996699404282727</v>
      </c>
      <c r="X11" s="67">
        <f>SUM(P4:P11)</f>
        <v>23911</v>
      </c>
      <c r="Y11" s="71">
        <f>X11/P26</f>
        <v>0.25384574552789424</v>
      </c>
    </row>
    <row r="12" spans="11:25" ht="13.5">
      <c r="K12" s="61" t="s">
        <v>119</v>
      </c>
      <c r="L12" s="67">
        <f>'地区別5歳毎'!O23</f>
        <v>3264</v>
      </c>
      <c r="M12" s="70">
        <f>L12/L26</f>
        <v>0.07333677848428337</v>
      </c>
      <c r="N12" s="67">
        <f>'地区別5歳毎'!O24</f>
        <v>3445</v>
      </c>
      <c r="O12" s="68">
        <f>N12/N26</f>
        <v>0.06933263564643374</v>
      </c>
      <c r="P12" s="67">
        <f t="shared" si="0"/>
        <v>6709</v>
      </c>
      <c r="Q12" s="71">
        <f>P12/P26</f>
        <v>0.07122458729231912</v>
      </c>
      <c r="S12" s="61" t="s">
        <v>144</v>
      </c>
      <c r="T12" s="67">
        <f>SUM(L4:L12)</f>
        <v>13264</v>
      </c>
      <c r="U12" s="70">
        <f>T12/L26</f>
        <v>0.29802053609544565</v>
      </c>
      <c r="V12" s="67">
        <f>SUM(N4:N12)</f>
        <v>17356</v>
      </c>
      <c r="W12" s="68">
        <f>V12/N26</f>
        <v>0.349299629689261</v>
      </c>
      <c r="X12" s="67">
        <f>SUM(P4:P12)</f>
        <v>30620</v>
      </c>
      <c r="Y12" s="71">
        <f>X12/P26</f>
        <v>0.3250703328202134</v>
      </c>
    </row>
    <row r="13" spans="11:25" ht="13.5">
      <c r="K13" s="61" t="s">
        <v>120</v>
      </c>
      <c r="L13" s="67">
        <f>'地区別5歳毎'!N23</f>
        <v>2881</v>
      </c>
      <c r="M13" s="70">
        <f>L13/L26</f>
        <v>0.06473139056777585</v>
      </c>
      <c r="N13" s="67">
        <f>'地区別5歳毎'!N24</f>
        <v>3141</v>
      </c>
      <c r="O13" s="68">
        <f>N13/N26</f>
        <v>0.06321445821928835</v>
      </c>
      <c r="P13" s="67">
        <f t="shared" si="0"/>
        <v>6022</v>
      </c>
      <c r="Q13" s="71">
        <f>P13/P26</f>
        <v>0.06393120653962525</v>
      </c>
      <c r="S13" s="61" t="s">
        <v>145</v>
      </c>
      <c r="T13" s="67">
        <f>SUM(L4:L13)</f>
        <v>16145</v>
      </c>
      <c r="U13" s="70">
        <f>T13/L26</f>
        <v>0.36275192666322154</v>
      </c>
      <c r="V13" s="67">
        <f>SUM(N4:N13)</f>
        <v>20497</v>
      </c>
      <c r="W13" s="68">
        <f>V13/N26</f>
        <v>0.4125140879085493</v>
      </c>
      <c r="X13" s="67">
        <f>SUM(P4:P13)</f>
        <v>36642</v>
      </c>
      <c r="Y13" s="71">
        <f>X13/P26</f>
        <v>0.3890015393598386</v>
      </c>
    </row>
    <row r="14" spans="11:25" ht="13.5">
      <c r="K14" s="61" t="s">
        <v>121</v>
      </c>
      <c r="L14" s="67">
        <f>'地区別5歳毎'!M23</f>
        <v>2795</v>
      </c>
      <c r="M14" s="70">
        <f>L14/L26</f>
        <v>0.06279911025231986</v>
      </c>
      <c r="N14" s="67">
        <f>'地区別5歳毎'!M24</f>
        <v>3224</v>
      </c>
      <c r="O14" s="68">
        <f>N14/N26</f>
        <v>0.06488488166156818</v>
      </c>
      <c r="P14" s="67">
        <f t="shared" si="0"/>
        <v>6019</v>
      </c>
      <c r="Q14" s="71">
        <f>P14/P26</f>
        <v>0.06389935771537768</v>
      </c>
      <c r="S14" s="61" t="s">
        <v>146</v>
      </c>
      <c r="T14" s="67">
        <f>SUM(L4:L14)</f>
        <v>18940</v>
      </c>
      <c r="U14" s="70">
        <f>T14/L26</f>
        <v>0.42555103691554136</v>
      </c>
      <c r="V14" s="67">
        <f>SUM(N4:N14)</f>
        <v>23721</v>
      </c>
      <c r="W14" s="68">
        <f>V14/N26</f>
        <v>0.4773989695701175</v>
      </c>
      <c r="X14" s="67">
        <f>SUM(P4:P14)</f>
        <v>42661</v>
      </c>
      <c r="Y14" s="71">
        <f>X14/P26</f>
        <v>0.4529008970752163</v>
      </c>
    </row>
    <row r="15" spans="11:25" ht="13.5">
      <c r="K15" s="61" t="s">
        <v>122</v>
      </c>
      <c r="L15" s="67">
        <f>'地区別5歳毎'!L23</f>
        <v>2928</v>
      </c>
      <c r="M15" s="70">
        <f>L15/L26</f>
        <v>0.06578740422854831</v>
      </c>
      <c r="N15" s="67">
        <f>'地区別5歳毎'!L24</f>
        <v>3180</v>
      </c>
      <c r="O15" s="68">
        <f>N15/N26</f>
        <v>0.06399935598132346</v>
      </c>
      <c r="P15" s="67">
        <f t="shared" si="0"/>
        <v>6108</v>
      </c>
      <c r="Q15" s="71">
        <f>P15/P26</f>
        <v>0.06484420616805563</v>
      </c>
      <c r="S15" s="61" t="s">
        <v>147</v>
      </c>
      <c r="T15" s="67">
        <f>SUM(L4:L15)</f>
        <v>21868</v>
      </c>
      <c r="U15" s="70">
        <f>T15/L26</f>
        <v>0.4913384411440897</v>
      </c>
      <c r="V15" s="67">
        <f>SUM(N4:N15)</f>
        <v>26901</v>
      </c>
      <c r="W15" s="68">
        <f>V15/N26</f>
        <v>0.541398325551441</v>
      </c>
      <c r="X15" s="67">
        <f>SUM(P4:P15)</f>
        <v>48769</v>
      </c>
      <c r="Y15" s="71">
        <f>X15/P26</f>
        <v>0.5177451032432719</v>
      </c>
    </row>
    <row r="16" spans="11:25" ht="13.5">
      <c r="K16" s="61" t="s">
        <v>123</v>
      </c>
      <c r="L16" s="67">
        <f>'地区別5歳毎'!K23</f>
        <v>3332</v>
      </c>
      <c r="M16" s="70">
        <f>L16/L26</f>
        <v>0.07486462803603927</v>
      </c>
      <c r="N16" s="67">
        <f>'地区別5歳毎'!K24</f>
        <v>3505</v>
      </c>
      <c r="O16" s="68">
        <f>N16/N26</f>
        <v>0.07054017066494929</v>
      </c>
      <c r="P16" s="67">
        <f t="shared" si="0"/>
        <v>6837</v>
      </c>
      <c r="Q16" s="71">
        <f>P16/P26</f>
        <v>0.07258347046021552</v>
      </c>
      <c r="S16" s="61" t="s">
        <v>104</v>
      </c>
      <c r="T16" s="67">
        <f>SUM(L16:L24)</f>
        <v>22639</v>
      </c>
      <c r="U16" s="70">
        <f>T16/L26</f>
        <v>0.5086615588559104</v>
      </c>
      <c r="V16" s="67">
        <f>SUM(N16:N24)</f>
        <v>22787</v>
      </c>
      <c r="W16" s="68">
        <f>V16/N26</f>
        <v>0.458601674448559</v>
      </c>
      <c r="X16" s="67">
        <f>SUM(P16:P24)</f>
        <v>45426</v>
      </c>
      <c r="Y16" s="71">
        <f>X16/P26</f>
        <v>0.48225489675672806</v>
      </c>
    </row>
    <row r="17" spans="11:25" ht="13.5">
      <c r="K17" s="61" t="s">
        <v>124</v>
      </c>
      <c r="L17" s="67">
        <f>'地区別5歳毎'!J23</f>
        <v>2979</v>
      </c>
      <c r="M17" s="70">
        <f>L17/L26</f>
        <v>0.06693329139236524</v>
      </c>
      <c r="N17" s="67">
        <f>'地区別5歳毎'!J24</f>
        <v>3057</v>
      </c>
      <c r="O17" s="68">
        <f>N17/N26</f>
        <v>0.06152390919336661</v>
      </c>
      <c r="P17" s="67">
        <f t="shared" si="0"/>
        <v>6036</v>
      </c>
      <c r="Q17" s="71">
        <f>P17/P26</f>
        <v>0.0640798343861139</v>
      </c>
      <c r="S17" s="61" t="s">
        <v>105</v>
      </c>
      <c r="T17" s="67">
        <f>SUM(L17:L24)</f>
        <v>19307</v>
      </c>
      <c r="U17" s="70">
        <f>T17/L26</f>
        <v>0.43379693081987103</v>
      </c>
      <c r="V17" s="67">
        <f>SUM(N17:N24)</f>
        <v>19282</v>
      </c>
      <c r="W17" s="68">
        <f>V17/N26</f>
        <v>0.3880615037836097</v>
      </c>
      <c r="X17" s="67">
        <f>SUM(P17:P24)</f>
        <v>38589</v>
      </c>
      <c r="Y17" s="71">
        <f>X17/P26</f>
        <v>0.40967142629651254</v>
      </c>
    </row>
    <row r="18" spans="11:25" ht="13.5">
      <c r="K18" s="61" t="s">
        <v>125</v>
      </c>
      <c r="L18" s="67">
        <f>'地区別5歳毎'!I23</f>
        <v>2565</v>
      </c>
      <c r="M18" s="70">
        <f>L18/L26</f>
        <v>0.05763138382726313</v>
      </c>
      <c r="N18" s="67">
        <f>'地区別5歳毎'!I24</f>
        <v>2665</v>
      </c>
      <c r="O18" s="68">
        <f>N18/N26</f>
        <v>0.053634680405731765</v>
      </c>
      <c r="P18" s="67">
        <f t="shared" si="0"/>
        <v>5230</v>
      </c>
      <c r="Q18" s="71">
        <f>P18/P26</f>
        <v>0.055523116938266365</v>
      </c>
      <c r="S18" s="61" t="s">
        <v>106</v>
      </c>
      <c r="T18" s="67">
        <f>SUM(L18:L24)</f>
        <v>16328</v>
      </c>
      <c r="U18" s="70">
        <f>T18/L26</f>
        <v>0.36686363942750577</v>
      </c>
      <c r="V18" s="67">
        <f>SUM(N18:N24)</f>
        <v>16225</v>
      </c>
      <c r="W18" s="68">
        <f>V18/N26</f>
        <v>0.3265375945902431</v>
      </c>
      <c r="X18" s="67">
        <f>SUM(P18:P24)</f>
        <v>32553</v>
      </c>
      <c r="Y18" s="71">
        <f>X18/P26</f>
        <v>0.3455915919103986</v>
      </c>
    </row>
    <row r="19" spans="11:25" ht="13.5">
      <c r="K19" s="61" t="s">
        <v>126</v>
      </c>
      <c r="L19" s="67">
        <f>'地区別5歳毎'!H23</f>
        <v>2146</v>
      </c>
      <c r="M19" s="70">
        <f>L19/L26</f>
        <v>0.048217134383355426</v>
      </c>
      <c r="N19" s="67">
        <f>'地区別5歳毎'!H24</f>
        <v>2203</v>
      </c>
      <c r="O19" s="68">
        <f>N19/N26</f>
        <v>0.04433666076316213</v>
      </c>
      <c r="P19" s="67">
        <f t="shared" si="0"/>
        <v>4349</v>
      </c>
      <c r="Q19" s="71">
        <f>P19/P26</f>
        <v>0.04617017888422952</v>
      </c>
      <c r="S19" s="61" t="s">
        <v>107</v>
      </c>
      <c r="T19" s="67">
        <f>SUM(L19:L24)</f>
        <v>13763</v>
      </c>
      <c r="U19" s="70">
        <f>T19/L26</f>
        <v>0.30923225560024264</v>
      </c>
      <c r="V19" s="67">
        <f>SUM(N19:N24)</f>
        <v>13560</v>
      </c>
      <c r="W19" s="68">
        <f>V19/N26</f>
        <v>0.27290291418451135</v>
      </c>
      <c r="X19" s="67">
        <f>SUM(P19:P24)</f>
        <v>27323</v>
      </c>
      <c r="Y19" s="71">
        <f>X19/P26</f>
        <v>0.2900684749721323</v>
      </c>
    </row>
    <row r="20" spans="11:25" ht="13.5">
      <c r="K20" s="61" t="s">
        <v>127</v>
      </c>
      <c r="L20" s="67">
        <f>'地区別5歳毎'!G23</f>
        <v>2000</v>
      </c>
      <c r="M20" s="70">
        <f>L20/L26</f>
        <v>0.044936751522232456</v>
      </c>
      <c r="N20" s="67">
        <f>'地区別5歳毎'!G24</f>
        <v>2145</v>
      </c>
      <c r="O20" s="68">
        <f>N20/N26</f>
        <v>0.04316937691193044</v>
      </c>
      <c r="P20" s="67">
        <f t="shared" si="0"/>
        <v>4145</v>
      </c>
      <c r="Q20" s="71">
        <f>P20/P26</f>
        <v>0.04400445883539466</v>
      </c>
      <c r="S20" s="61" t="s">
        <v>108</v>
      </c>
      <c r="T20" s="67">
        <f>SUM(L20:L24)</f>
        <v>11617</v>
      </c>
      <c r="U20" s="70">
        <f>T20/L26</f>
        <v>0.26101512121688725</v>
      </c>
      <c r="V20" s="67">
        <f>SUM(N20:N24)</f>
        <v>11357</v>
      </c>
      <c r="W20" s="68">
        <f>V20/N26</f>
        <v>0.22856625342134923</v>
      </c>
      <c r="X20" s="67">
        <f>SUM(P20:P24)</f>
        <v>22974</v>
      </c>
      <c r="Y20" s="71">
        <f>X20/P26</f>
        <v>0.24389829608790276</v>
      </c>
    </row>
    <row r="21" spans="11:25" ht="13.5">
      <c r="K21" s="61" t="s">
        <v>128</v>
      </c>
      <c r="L21" s="67">
        <f>'地区別5歳毎'!F23</f>
        <v>2584</v>
      </c>
      <c r="M21" s="70">
        <f>L21/L26</f>
        <v>0.058058282966724335</v>
      </c>
      <c r="N21" s="67">
        <f>'地区別5歳毎'!F24</f>
        <v>2545</v>
      </c>
      <c r="O21" s="68">
        <f>N21/N26</f>
        <v>0.051219610368700694</v>
      </c>
      <c r="P21" s="67">
        <f t="shared" si="0"/>
        <v>5129</v>
      </c>
      <c r="Q21" s="71">
        <f>P21/P26</f>
        <v>0.05445087318859812</v>
      </c>
      <c r="S21" s="61" t="s">
        <v>109</v>
      </c>
      <c r="T21" s="67">
        <f>SUM(L21:L24)</f>
        <v>9617</v>
      </c>
      <c r="U21" s="70">
        <f>T21/L26</f>
        <v>0.21607836969465477</v>
      </c>
      <c r="V21" s="67">
        <f>SUM(N21:N24)</f>
        <v>9212</v>
      </c>
      <c r="W21" s="68">
        <f>V21/N26</f>
        <v>0.18539687650941877</v>
      </c>
      <c r="X21" s="67">
        <f>SUM(P21:P24)</f>
        <v>18829</v>
      </c>
      <c r="Y21" s="71">
        <f>X21/P26</f>
        <v>0.1998938372525081</v>
      </c>
    </row>
    <row r="22" spans="11:25" ht="13.5">
      <c r="K22" s="61" t="s">
        <v>129</v>
      </c>
      <c r="L22" s="67">
        <f>'地区別5歳毎'!E23</f>
        <v>2434</v>
      </c>
      <c r="M22" s="70">
        <f>L22/L26</f>
        <v>0.0546880266025569</v>
      </c>
      <c r="N22" s="67">
        <f>'地区別5歳毎'!E24</f>
        <v>2340</v>
      </c>
      <c r="O22" s="68">
        <f>N22/N26</f>
        <v>0.04709386572210594</v>
      </c>
      <c r="P22" s="67">
        <f t="shared" si="0"/>
        <v>4774</v>
      </c>
      <c r="Q22" s="71">
        <f>P22/P26</f>
        <v>0.05068209565263549</v>
      </c>
      <c r="S22" s="61" t="s">
        <v>110</v>
      </c>
      <c r="T22" s="67">
        <f>SUM(L22:L24)</f>
        <v>7033</v>
      </c>
      <c r="U22" s="70">
        <f>T22/L26</f>
        <v>0.15802008672793044</v>
      </c>
      <c r="V22" s="67">
        <f>SUM(N22:N24)</f>
        <v>6667</v>
      </c>
      <c r="W22" s="68">
        <f>V22/N26</f>
        <v>0.1341772661407181</v>
      </c>
      <c r="X22" s="67">
        <f>SUM(P22:P24)</f>
        <v>13700</v>
      </c>
      <c r="Y22" s="71">
        <f>X22/P26</f>
        <v>0.14544296406390997</v>
      </c>
    </row>
    <row r="23" spans="11:25" ht="13.5">
      <c r="K23" s="61" t="s">
        <v>130</v>
      </c>
      <c r="L23" s="67">
        <f>'地区別5歳毎'!D23</f>
        <v>2360</v>
      </c>
      <c r="M23" s="70">
        <f>L23/L26</f>
        <v>0.0530253667962343</v>
      </c>
      <c r="N23" s="67">
        <f>'地区別5歳毎'!D24</f>
        <v>2234</v>
      </c>
      <c r="O23" s="68">
        <f>N23/N26</f>
        <v>0.044960553856061826</v>
      </c>
      <c r="P23" s="67">
        <f t="shared" si="0"/>
        <v>4594</v>
      </c>
      <c r="Q23" s="71">
        <f>P23/P26</f>
        <v>0.0487711661977812</v>
      </c>
      <c r="S23" s="61" t="s">
        <v>3</v>
      </c>
      <c r="T23" s="67">
        <f>SUM(L23:L24)</f>
        <v>4599</v>
      </c>
      <c r="U23" s="70">
        <f>T23/L26</f>
        <v>0.10333206012537353</v>
      </c>
      <c r="V23" s="67">
        <f>SUM(N23:N24)</f>
        <v>4327</v>
      </c>
      <c r="W23" s="68">
        <f>V23/N26</f>
        <v>0.08708340041861214</v>
      </c>
      <c r="X23" s="67">
        <f>SUM(P23:P24)</f>
        <v>8926</v>
      </c>
      <c r="Y23" s="71">
        <f>X23/P26</f>
        <v>0.09476086841127448</v>
      </c>
    </row>
    <row r="24" spans="11:25" ht="13.5">
      <c r="K24" s="61" t="s">
        <v>131</v>
      </c>
      <c r="L24" s="67">
        <f>'地区別5歳毎'!C23</f>
        <v>2239</v>
      </c>
      <c r="M24" s="70">
        <f>L24/L26</f>
        <v>0.050306693329139236</v>
      </c>
      <c r="N24" s="67">
        <f>'地区別5歳毎'!C24</f>
        <v>2093</v>
      </c>
      <c r="O24" s="68">
        <f>N24/N26</f>
        <v>0.04212284656255032</v>
      </c>
      <c r="P24" s="67">
        <f t="shared" si="0"/>
        <v>4332</v>
      </c>
      <c r="Q24" s="71">
        <f>P24/P26</f>
        <v>0.045989702213493286</v>
      </c>
      <c r="S24" s="61" t="s">
        <v>111</v>
      </c>
      <c r="T24" s="67">
        <f>SUM(L24:L24)</f>
        <v>2239</v>
      </c>
      <c r="U24" s="70">
        <f>T24/L26</f>
        <v>0.050306693329139236</v>
      </c>
      <c r="V24" s="67">
        <f>SUM(N24:N24)</f>
        <v>2093</v>
      </c>
      <c r="W24" s="68">
        <f>V24/N26</f>
        <v>0.04212284656255032</v>
      </c>
      <c r="X24" s="67">
        <f>SUM(P24:P24)</f>
        <v>4332</v>
      </c>
      <c r="Y24" s="71">
        <f>X24/P26</f>
        <v>0.045989702213493286</v>
      </c>
    </row>
    <row r="25" spans="11:25" ht="13.5">
      <c r="K25" s="61"/>
      <c r="S25" s="61"/>
      <c r="T25" s="73"/>
      <c r="U25" s="74"/>
      <c r="V25" s="73"/>
      <c r="W25" s="74"/>
      <c r="X25" s="73"/>
      <c r="Y25" s="74"/>
    </row>
    <row r="26" spans="11:25" ht="13.5">
      <c r="K26" s="61"/>
      <c r="L26" s="67">
        <f>SUM(L4:L24)</f>
        <v>44507</v>
      </c>
      <c r="M26" s="66"/>
      <c r="N26" s="67">
        <f>SUM(N4:N24)</f>
        <v>49688</v>
      </c>
      <c r="O26" s="62"/>
      <c r="P26" s="67">
        <f>SUM(P4:P24)</f>
        <v>94195</v>
      </c>
      <c r="Q26" s="62"/>
      <c r="S26" s="61"/>
      <c r="T26" s="73"/>
      <c r="U26" s="74"/>
      <c r="V26" s="73"/>
      <c r="W26" s="74"/>
      <c r="X26" s="73"/>
      <c r="Y26" s="74"/>
    </row>
    <row r="27" spans="11:25" ht="13.5">
      <c r="K27" s="61"/>
      <c r="S27" s="61"/>
      <c r="T27" s="73"/>
      <c r="U27" s="74"/>
      <c r="V27" s="73"/>
      <c r="W27" s="74"/>
      <c r="X27" s="73"/>
      <c r="Y27" s="74"/>
    </row>
    <row r="28" spans="11:25" ht="13.5">
      <c r="K28" s="61"/>
      <c r="S28" s="61"/>
      <c r="T28" s="73"/>
      <c r="U28" s="74"/>
      <c r="V28" s="73"/>
      <c r="W28" s="74"/>
      <c r="X28" s="73"/>
      <c r="Y28" s="74"/>
    </row>
    <row r="29" spans="11:25" ht="13.5">
      <c r="K29" s="61"/>
      <c r="S29" s="61"/>
      <c r="T29" s="73"/>
      <c r="U29" s="74"/>
      <c r="V29" s="73"/>
      <c r="W29" s="74"/>
      <c r="X29" s="73"/>
      <c r="Y29" s="74"/>
    </row>
    <row r="30" spans="11:25" ht="13.5">
      <c r="K30" s="61"/>
      <c r="S30" s="61"/>
      <c r="T30" s="73"/>
      <c r="U30" s="74"/>
      <c r="V30" s="73"/>
      <c r="W30" s="74"/>
      <c r="X30" s="73"/>
      <c r="Y30" s="74"/>
    </row>
    <row r="31" spans="2:25" ht="13.5">
      <c r="B31" s="72" t="s">
        <v>133</v>
      </c>
      <c r="K31" s="61"/>
      <c r="S31" s="61"/>
      <c r="T31" s="73"/>
      <c r="U31" s="74"/>
      <c r="V31" s="73"/>
      <c r="W31" s="74"/>
      <c r="X31" s="73"/>
      <c r="Y31" s="74"/>
    </row>
    <row r="32" spans="2:25" ht="13.5">
      <c r="B32" s="72"/>
      <c r="K32" s="61"/>
      <c r="P32" t="s">
        <v>103</v>
      </c>
      <c r="S32" s="61"/>
      <c r="T32" s="73"/>
      <c r="U32" s="74"/>
      <c r="V32" s="73"/>
      <c r="W32" s="74"/>
      <c r="X32" t="s">
        <v>103</v>
      </c>
      <c r="Y32" s="74"/>
    </row>
    <row r="33" spans="11:25" ht="13.5">
      <c r="K33" s="61"/>
      <c r="L33" s="66" t="s">
        <v>97</v>
      </c>
      <c r="M33" s="69" t="s">
        <v>98</v>
      </c>
      <c r="N33" s="66" t="s">
        <v>99</v>
      </c>
      <c r="O33" s="63" t="s">
        <v>100</v>
      </c>
      <c r="P33" s="62" t="s">
        <v>101</v>
      </c>
      <c r="Q33" s="64" t="s">
        <v>102</v>
      </c>
      <c r="S33" s="61"/>
      <c r="T33" s="66" t="s">
        <v>97</v>
      </c>
      <c r="U33" s="69" t="s">
        <v>98</v>
      </c>
      <c r="V33" s="66" t="s">
        <v>99</v>
      </c>
      <c r="W33" s="63" t="s">
        <v>100</v>
      </c>
      <c r="X33" s="62" t="s">
        <v>101</v>
      </c>
      <c r="Y33" s="64" t="s">
        <v>102</v>
      </c>
    </row>
    <row r="34" spans="11:25" ht="13.5">
      <c r="K34" s="61" t="s">
        <v>17</v>
      </c>
      <c r="L34" s="67">
        <f>'地区別5歳毎'!W35</f>
        <v>3</v>
      </c>
      <c r="M34" s="70">
        <f>L34/L56</f>
        <v>0.0003845660812716318</v>
      </c>
      <c r="N34" s="67">
        <f>'地区別5歳毎'!W36</f>
        <v>9</v>
      </c>
      <c r="O34" s="68">
        <f>N34/N56</f>
        <v>0.001036030850696443</v>
      </c>
      <c r="P34" s="67">
        <f aca="true" t="shared" si="1" ref="P34:P54">L34+N34</f>
        <v>12</v>
      </c>
      <c r="Q34" s="71">
        <f>P34/P56</f>
        <v>0.000727802037845706</v>
      </c>
      <c r="S34" s="61" t="s">
        <v>1</v>
      </c>
      <c r="T34" s="67">
        <f>SUM(L34:L34)</f>
        <v>3</v>
      </c>
      <c r="U34" s="70">
        <f>T34/L56</f>
        <v>0.0003845660812716318</v>
      </c>
      <c r="V34" s="67">
        <f>SUM(N34:N34)</f>
        <v>9</v>
      </c>
      <c r="W34" s="68">
        <f>V34/N56</f>
        <v>0.001036030850696443</v>
      </c>
      <c r="X34" s="67">
        <f>SUM(P34:P34)</f>
        <v>12</v>
      </c>
      <c r="Y34" s="71">
        <f>X34/P56</f>
        <v>0.000727802037845706</v>
      </c>
    </row>
    <row r="35" spans="11:25" ht="13.5">
      <c r="K35" s="61" t="s">
        <v>112</v>
      </c>
      <c r="L35" s="67">
        <f>'地区別5歳毎'!V35</f>
        <v>12</v>
      </c>
      <c r="M35" s="70">
        <f>L35/L56</f>
        <v>0.0015382643250865273</v>
      </c>
      <c r="N35" s="67">
        <f>'地区別5歳毎'!V36</f>
        <v>54</v>
      </c>
      <c r="O35" s="68">
        <f>N35/N56</f>
        <v>0.006216185104178658</v>
      </c>
      <c r="P35" s="67">
        <f t="shared" si="1"/>
        <v>66</v>
      </c>
      <c r="Q35" s="71">
        <f>P35/P56</f>
        <v>0.004002911208151383</v>
      </c>
      <c r="S35" s="61" t="s">
        <v>137</v>
      </c>
      <c r="T35" s="67">
        <f>SUM(L34:L35)</f>
        <v>15</v>
      </c>
      <c r="U35" s="70">
        <f>T35/L56</f>
        <v>0.0019228304063581593</v>
      </c>
      <c r="V35" s="67">
        <f>SUM(N34:N35)</f>
        <v>63</v>
      </c>
      <c r="W35" s="68">
        <f>V35/N56</f>
        <v>0.007252215954875101</v>
      </c>
      <c r="X35" s="67">
        <f>SUM(P34:P35)</f>
        <v>78</v>
      </c>
      <c r="Y35" s="71">
        <f>X35/P56</f>
        <v>0.004730713245997089</v>
      </c>
    </row>
    <row r="36" spans="11:25" ht="13.5">
      <c r="K36" s="61" t="s">
        <v>113</v>
      </c>
      <c r="L36" s="67">
        <f>'地区別5歳毎'!U35</f>
        <v>50</v>
      </c>
      <c r="M36" s="70">
        <f>L36/L56</f>
        <v>0.006409434687860531</v>
      </c>
      <c r="N36" s="67">
        <f>'地区別5歳毎'!U36</f>
        <v>177</v>
      </c>
      <c r="O36" s="68">
        <f>N36/N56</f>
        <v>0.020375273397030044</v>
      </c>
      <c r="P36" s="67">
        <f t="shared" si="1"/>
        <v>227</v>
      </c>
      <c r="Q36" s="71">
        <f>P36/P56</f>
        <v>0.013767588549247938</v>
      </c>
      <c r="S36" s="61" t="s">
        <v>138</v>
      </c>
      <c r="T36" s="67">
        <f>SUM(L34:L36)</f>
        <v>65</v>
      </c>
      <c r="U36" s="70">
        <f>T36/L56</f>
        <v>0.00833226509421869</v>
      </c>
      <c r="V36" s="67">
        <f>SUM(N34:N36)</f>
        <v>240</v>
      </c>
      <c r="W36" s="68">
        <f>V36/N56</f>
        <v>0.027627489351905146</v>
      </c>
      <c r="X36" s="67">
        <f>SUM(P34:P36)</f>
        <v>305</v>
      </c>
      <c r="Y36" s="71">
        <f>X36/P56</f>
        <v>0.018498301795245028</v>
      </c>
    </row>
    <row r="37" spans="11:25" ht="13.5">
      <c r="K37" s="61" t="s">
        <v>114</v>
      </c>
      <c r="L37" s="67">
        <f>'地区別5歳毎'!T35</f>
        <v>137</v>
      </c>
      <c r="M37" s="70">
        <f>L37/L56</f>
        <v>0.017561851044737856</v>
      </c>
      <c r="N37" s="67">
        <f>'地区別5歳毎'!T36</f>
        <v>295</v>
      </c>
      <c r="O37" s="68">
        <f>N37/N56</f>
        <v>0.033958788995050074</v>
      </c>
      <c r="P37" s="67">
        <f t="shared" si="1"/>
        <v>432</v>
      </c>
      <c r="Q37" s="71">
        <f>P37/P56</f>
        <v>0.026200873362445413</v>
      </c>
      <c r="S37" s="61" t="s">
        <v>139</v>
      </c>
      <c r="T37" s="67">
        <f>SUM(L34:L37)</f>
        <v>202</v>
      </c>
      <c r="U37" s="70">
        <f>T37/L56</f>
        <v>0.025894116138956542</v>
      </c>
      <c r="V37" s="67">
        <f>SUM(N34:N37)</f>
        <v>535</v>
      </c>
      <c r="W37" s="68">
        <f>V37/N56</f>
        <v>0.06158627834695522</v>
      </c>
      <c r="X37" s="67">
        <f>SUM(P34:P37)</f>
        <v>737</v>
      </c>
      <c r="Y37" s="71">
        <f>X37/P56</f>
        <v>0.044699175157690445</v>
      </c>
    </row>
    <row r="38" spans="11:25" ht="13.5">
      <c r="K38" s="61" t="s">
        <v>115</v>
      </c>
      <c r="L38" s="67">
        <f>'地区別5歳毎'!S35</f>
        <v>227</v>
      </c>
      <c r="M38" s="70">
        <f>L38/L56</f>
        <v>0.029098833482886808</v>
      </c>
      <c r="N38" s="67">
        <f>'地区別5歳毎'!S36</f>
        <v>378</v>
      </c>
      <c r="O38" s="68">
        <f>N38/N56</f>
        <v>0.043513295729250605</v>
      </c>
      <c r="P38" s="67">
        <f t="shared" si="1"/>
        <v>605</v>
      </c>
      <c r="Q38" s="71">
        <f>P38/P56</f>
        <v>0.03669335274138768</v>
      </c>
      <c r="S38" s="61" t="s">
        <v>140</v>
      </c>
      <c r="T38" s="67">
        <f>SUM(L34:L38)</f>
        <v>429</v>
      </c>
      <c r="U38" s="70">
        <f>T38/L56</f>
        <v>0.054992949621843354</v>
      </c>
      <c r="V38" s="67">
        <f>SUM(N34:N38)</f>
        <v>913</v>
      </c>
      <c r="W38" s="68">
        <f>V38/N56</f>
        <v>0.10509957407620582</v>
      </c>
      <c r="X38" s="67">
        <f>SUM(P34:P38)</f>
        <v>1342</v>
      </c>
      <c r="Y38" s="71">
        <f>X38/P56</f>
        <v>0.08139252789907812</v>
      </c>
    </row>
    <row r="39" spans="11:25" ht="13.5">
      <c r="K39" s="61" t="s">
        <v>116</v>
      </c>
      <c r="L39" s="67">
        <f>'地区別5歳毎'!R35</f>
        <v>335</v>
      </c>
      <c r="M39" s="70">
        <f>L39/L56</f>
        <v>0.042943212408665554</v>
      </c>
      <c r="N39" s="67">
        <f>'地区別5歳毎'!R36</f>
        <v>399</v>
      </c>
      <c r="O39" s="68">
        <f>N39/N56</f>
        <v>0.04593070104754231</v>
      </c>
      <c r="P39" s="67">
        <f t="shared" si="1"/>
        <v>734</v>
      </c>
      <c r="Q39" s="71">
        <f>P39/P56</f>
        <v>0.04451722464822901</v>
      </c>
      <c r="S39" s="61" t="s">
        <v>141</v>
      </c>
      <c r="T39" s="67">
        <f>SUM(L34:L39)</f>
        <v>764</v>
      </c>
      <c r="U39" s="70">
        <f>T39/L56</f>
        <v>0.09793616203050891</v>
      </c>
      <c r="V39" s="67">
        <f>SUM(N34:N39)</f>
        <v>1312</v>
      </c>
      <c r="W39" s="68">
        <f>V39/N56</f>
        <v>0.15103027512374814</v>
      </c>
      <c r="X39" s="67">
        <f>SUM(P34:P39)</f>
        <v>2076</v>
      </c>
      <c r="Y39" s="71">
        <f>X39/P56</f>
        <v>0.12590975254730713</v>
      </c>
    </row>
    <row r="40" spans="11:25" ht="13.5">
      <c r="K40" s="61" t="s">
        <v>117</v>
      </c>
      <c r="L40" s="67">
        <f>'地区別5歳毎'!Q35</f>
        <v>468</v>
      </c>
      <c r="M40" s="70">
        <f>L40/L56</f>
        <v>0.059992308678374566</v>
      </c>
      <c r="N40" s="67">
        <f>'地区別5歳毎'!Q36</f>
        <v>465</v>
      </c>
      <c r="O40" s="68">
        <f>N40/N56</f>
        <v>0.05352826061931622</v>
      </c>
      <c r="P40" s="67">
        <f t="shared" si="1"/>
        <v>933</v>
      </c>
      <c r="Q40" s="71">
        <f>P40/P56</f>
        <v>0.05658660844250364</v>
      </c>
      <c r="S40" s="61" t="s">
        <v>142</v>
      </c>
      <c r="T40" s="67">
        <f>SUM(L34:L40)</f>
        <v>1232</v>
      </c>
      <c r="U40" s="70">
        <f>T40/L56</f>
        <v>0.15792847070888347</v>
      </c>
      <c r="V40" s="67">
        <f>SUM(N34:N40)</f>
        <v>1777</v>
      </c>
      <c r="W40" s="68">
        <f>V40/N56</f>
        <v>0.20455853574306435</v>
      </c>
      <c r="X40" s="67">
        <f>SUM(P34:P40)</f>
        <v>3009</v>
      </c>
      <c r="Y40" s="71">
        <f>X40/P56</f>
        <v>0.18249636098981079</v>
      </c>
    </row>
    <row r="41" spans="11:25" ht="13.5">
      <c r="K41" s="61" t="s">
        <v>118</v>
      </c>
      <c r="L41" s="67">
        <f>'地区別5歳毎'!P35</f>
        <v>791</v>
      </c>
      <c r="M41" s="70">
        <f>L41/L56</f>
        <v>0.1013972567619536</v>
      </c>
      <c r="N41" s="67">
        <f>'地区別5歳毎'!P36</f>
        <v>795</v>
      </c>
      <c r="O41" s="68">
        <f>N41/N56</f>
        <v>0.0915160584781858</v>
      </c>
      <c r="P41" s="67">
        <f t="shared" si="1"/>
        <v>1586</v>
      </c>
      <c r="Q41" s="71">
        <f>P41/P56</f>
        <v>0.09619116933527413</v>
      </c>
      <c r="S41" s="61" t="s">
        <v>143</v>
      </c>
      <c r="T41" s="67">
        <f>SUM(L34:L41)</f>
        <v>2023</v>
      </c>
      <c r="U41" s="70">
        <f>T41/L56</f>
        <v>0.2593257274708371</v>
      </c>
      <c r="V41" s="67">
        <f>SUM(N34:N41)</f>
        <v>2572</v>
      </c>
      <c r="W41" s="68">
        <f>V41/N56</f>
        <v>0.29607459422125015</v>
      </c>
      <c r="X41" s="67">
        <f>SUM(P34:P41)</f>
        <v>4595</v>
      </c>
      <c r="Y41" s="71">
        <f>X41/P56</f>
        <v>0.2786875303250849</v>
      </c>
    </row>
    <row r="42" spans="11:25" ht="13.5">
      <c r="K42" s="61" t="s">
        <v>119</v>
      </c>
      <c r="L42" s="67">
        <f>'地区別5歳毎'!O35</f>
        <v>707</v>
      </c>
      <c r="M42" s="70">
        <f>L42/L56</f>
        <v>0.0906294064863479</v>
      </c>
      <c r="N42" s="67">
        <f>'地区別5歳毎'!O36</f>
        <v>780</v>
      </c>
      <c r="O42" s="68">
        <f>N42/N56</f>
        <v>0.08978934039369173</v>
      </c>
      <c r="P42" s="67">
        <f t="shared" si="1"/>
        <v>1487</v>
      </c>
      <c r="Q42" s="71">
        <f>P42/P56</f>
        <v>0.09018680252304706</v>
      </c>
      <c r="S42" s="61" t="s">
        <v>144</v>
      </c>
      <c r="T42" s="67">
        <f>SUM(L34:L42)</f>
        <v>2730</v>
      </c>
      <c r="U42" s="70">
        <f>T42/L56</f>
        <v>0.34995513395718497</v>
      </c>
      <c r="V42" s="67">
        <f>SUM(N34:N42)</f>
        <v>3352</v>
      </c>
      <c r="W42" s="68">
        <f>V42/N56</f>
        <v>0.3858639346149419</v>
      </c>
      <c r="X42" s="67">
        <f>SUM(P34:P42)</f>
        <v>6082</v>
      </c>
      <c r="Y42" s="71">
        <f>X42/P56</f>
        <v>0.368874332848132</v>
      </c>
    </row>
    <row r="43" spans="11:25" ht="13.5">
      <c r="K43" s="61" t="s">
        <v>120</v>
      </c>
      <c r="L43" s="67">
        <f>'地区別5歳毎'!N35</f>
        <v>514</v>
      </c>
      <c r="M43" s="70">
        <f>L43/L56</f>
        <v>0.06588898859120626</v>
      </c>
      <c r="N43" s="67">
        <f>'地区別5歳毎'!N36</f>
        <v>592</v>
      </c>
      <c r="O43" s="68">
        <f>N43/N56</f>
        <v>0.0681478070680327</v>
      </c>
      <c r="P43" s="67">
        <f t="shared" si="1"/>
        <v>1106</v>
      </c>
      <c r="Q43" s="71">
        <f>P43/P56</f>
        <v>0.0670790878214459</v>
      </c>
      <c r="S43" s="61" t="s">
        <v>145</v>
      </c>
      <c r="T43" s="67">
        <f>SUM(L34:L43)</f>
        <v>3244</v>
      </c>
      <c r="U43" s="70">
        <f>T43/L56</f>
        <v>0.41584412254839126</v>
      </c>
      <c r="V43" s="67">
        <f>SUM(N34:N43)</f>
        <v>3944</v>
      </c>
      <c r="W43" s="68">
        <f>V43/N56</f>
        <v>0.45401174168297453</v>
      </c>
      <c r="X43" s="67">
        <f>SUM(P34:P43)</f>
        <v>7188</v>
      </c>
      <c r="Y43" s="71">
        <f>X43/P56</f>
        <v>0.4359534206695779</v>
      </c>
    </row>
    <row r="44" spans="11:25" ht="13.5">
      <c r="K44" s="61" t="s">
        <v>121</v>
      </c>
      <c r="L44" s="67">
        <f>'地区別5歳毎'!M35</f>
        <v>423</v>
      </c>
      <c r="M44" s="70">
        <f>L44/L56</f>
        <v>0.05422381745930009</v>
      </c>
      <c r="N44" s="67">
        <f>'地区別5歳毎'!M36</f>
        <v>457</v>
      </c>
      <c r="O44" s="68">
        <f>N44/N56</f>
        <v>0.05260734430758605</v>
      </c>
      <c r="P44" s="67">
        <f t="shared" si="1"/>
        <v>880</v>
      </c>
      <c r="Q44" s="71">
        <f>P44/P56</f>
        <v>0.053372149442018436</v>
      </c>
      <c r="S44" s="61" t="s">
        <v>146</v>
      </c>
      <c r="T44" s="67">
        <f>SUM(L34:L44)</f>
        <v>3667</v>
      </c>
      <c r="U44" s="70">
        <f>T44/L56</f>
        <v>0.4700679400076913</v>
      </c>
      <c r="V44" s="67">
        <f>SUM(N34:N44)</f>
        <v>4401</v>
      </c>
      <c r="W44" s="68">
        <f>V44/N56</f>
        <v>0.5066190859905606</v>
      </c>
      <c r="X44" s="67">
        <f>SUM(P34:P44)</f>
        <v>8068</v>
      </c>
      <c r="Y44" s="71">
        <f>X44/P56</f>
        <v>0.48932557011159633</v>
      </c>
    </row>
    <row r="45" spans="11:25" ht="13.5">
      <c r="K45" s="61" t="s">
        <v>122</v>
      </c>
      <c r="L45" s="67">
        <f>'地区別5歳毎'!L35</f>
        <v>465</v>
      </c>
      <c r="M45" s="70">
        <f>L45/L56</f>
        <v>0.059607742597102935</v>
      </c>
      <c r="N45" s="67">
        <f>'地区別5歳毎'!L36</f>
        <v>529</v>
      </c>
      <c r="O45" s="68">
        <f>N45/N56</f>
        <v>0.06089559111315759</v>
      </c>
      <c r="P45" s="67">
        <f t="shared" si="1"/>
        <v>994</v>
      </c>
      <c r="Q45" s="71">
        <f>P45/P56</f>
        <v>0.06028626880155265</v>
      </c>
      <c r="S45" s="61" t="s">
        <v>147</v>
      </c>
      <c r="T45" s="67">
        <f>SUM(L34:L45)</f>
        <v>4132</v>
      </c>
      <c r="U45" s="70">
        <f>T45/L56</f>
        <v>0.5296756826047943</v>
      </c>
      <c r="V45" s="67">
        <f>SUM(N34:N45)</f>
        <v>4930</v>
      </c>
      <c r="W45" s="68">
        <f>V45/N56</f>
        <v>0.5675146771037182</v>
      </c>
      <c r="X45" s="67">
        <f>SUM(P34:P45)</f>
        <v>9062</v>
      </c>
      <c r="Y45" s="71">
        <f>X45/P56</f>
        <v>0.5496118389131489</v>
      </c>
    </row>
    <row r="46" spans="11:25" ht="13.5">
      <c r="K46" s="61" t="s">
        <v>123</v>
      </c>
      <c r="L46" s="67">
        <f>'地区別5歳毎'!K35</f>
        <v>523</v>
      </c>
      <c r="M46" s="70">
        <f>L46/L56</f>
        <v>0.06704268683502115</v>
      </c>
      <c r="N46" s="67">
        <f>'地区別5歳毎'!K36</f>
        <v>550</v>
      </c>
      <c r="O46" s="68">
        <f>N46/N56</f>
        <v>0.06331299643144929</v>
      </c>
      <c r="P46" s="67">
        <f t="shared" si="1"/>
        <v>1073</v>
      </c>
      <c r="Q46" s="71">
        <f>P46/P56</f>
        <v>0.06507763221737022</v>
      </c>
      <c r="S46" s="61" t="s">
        <v>104</v>
      </c>
      <c r="T46" s="67">
        <f>SUM(L46:L54)</f>
        <v>3669</v>
      </c>
      <c r="U46" s="70">
        <f>T46/L56</f>
        <v>0.47032431739520575</v>
      </c>
      <c r="V46" s="67">
        <f>SUM(N46:N54)</f>
        <v>3757</v>
      </c>
      <c r="W46" s="68">
        <f>V46/N56</f>
        <v>0.4324853228962818</v>
      </c>
      <c r="X46" s="67">
        <f>SUM(P46:P54)</f>
        <v>7426</v>
      </c>
      <c r="Y46" s="71">
        <f>X46/P56</f>
        <v>0.45038816108685104</v>
      </c>
    </row>
    <row r="47" spans="11:25" ht="13.5">
      <c r="K47" s="61" t="s">
        <v>124</v>
      </c>
      <c r="L47" s="67">
        <f>'地区別5歳毎'!J35</f>
        <v>477</v>
      </c>
      <c r="M47" s="70">
        <f>L47/L56</f>
        <v>0.06114600692218946</v>
      </c>
      <c r="N47" s="67">
        <f>'地区別5歳毎'!J36</f>
        <v>510</v>
      </c>
      <c r="O47" s="68">
        <f>N47/N56</f>
        <v>0.05870841487279843</v>
      </c>
      <c r="P47" s="67">
        <f t="shared" si="1"/>
        <v>987</v>
      </c>
      <c r="Q47" s="71">
        <f>P47/P56</f>
        <v>0.05986171761280932</v>
      </c>
      <c r="S47" s="61" t="s">
        <v>105</v>
      </c>
      <c r="T47" s="67">
        <f>SUM(L47:L54)</f>
        <v>3146</v>
      </c>
      <c r="U47" s="70">
        <f>T47/L56</f>
        <v>0.40328163056018457</v>
      </c>
      <c r="V47" s="67">
        <f>SUM(N47:N54)</f>
        <v>3207</v>
      </c>
      <c r="W47" s="68">
        <f>V47/N56</f>
        <v>0.3691723264648325</v>
      </c>
      <c r="X47" s="67">
        <f>SUM(P47:P54)</f>
        <v>6353</v>
      </c>
      <c r="Y47" s="71">
        <f>X47/P56</f>
        <v>0.38531052886948086</v>
      </c>
    </row>
    <row r="48" spans="11:25" ht="13.5">
      <c r="K48" s="61" t="s">
        <v>125</v>
      </c>
      <c r="L48" s="67">
        <f>'地区別5歳毎'!I35</f>
        <v>421</v>
      </c>
      <c r="M48" s="70">
        <f>L48/L56</f>
        <v>0.053967440071785666</v>
      </c>
      <c r="N48" s="67">
        <f>'地区別5歳毎'!I36</f>
        <v>504</v>
      </c>
      <c r="O48" s="68">
        <f>N48/N56</f>
        <v>0.05801772763900081</v>
      </c>
      <c r="P48" s="67">
        <f t="shared" si="1"/>
        <v>925</v>
      </c>
      <c r="Q48" s="71">
        <f>P48/P56</f>
        <v>0.05610140708393983</v>
      </c>
      <c r="S48" s="61" t="s">
        <v>106</v>
      </c>
      <c r="T48" s="67">
        <f>SUM(L48:L54)</f>
        <v>2669</v>
      </c>
      <c r="U48" s="70">
        <f>T48/L56</f>
        <v>0.34213562363799516</v>
      </c>
      <c r="V48" s="67">
        <f>SUM(N48:N54)</f>
        <v>2697</v>
      </c>
      <c r="W48" s="68">
        <f>V48/N56</f>
        <v>0.31046391159203407</v>
      </c>
      <c r="X48" s="67">
        <f>SUM(P48:P54)</f>
        <v>5366</v>
      </c>
      <c r="Y48" s="71">
        <f>X48/P56</f>
        <v>0.3254488112566715</v>
      </c>
    </row>
    <row r="49" spans="11:25" ht="13.5">
      <c r="K49" s="61" t="s">
        <v>126</v>
      </c>
      <c r="L49" s="67">
        <f>'地区別5歳毎'!H35</f>
        <v>408</v>
      </c>
      <c r="M49" s="70">
        <f>L49/L56</f>
        <v>0.05230098705294193</v>
      </c>
      <c r="N49" s="67">
        <f>'地区別5歳毎'!H36</f>
        <v>426</v>
      </c>
      <c r="O49" s="68">
        <f>N49/N56</f>
        <v>0.04903879359963163</v>
      </c>
      <c r="P49" s="67">
        <f t="shared" si="1"/>
        <v>834</v>
      </c>
      <c r="Q49" s="71">
        <f>P49/P56</f>
        <v>0.05058224163027657</v>
      </c>
      <c r="S49" s="61" t="s">
        <v>107</v>
      </c>
      <c r="T49" s="67">
        <f>SUM(L49:L54)</f>
        <v>2248</v>
      </c>
      <c r="U49" s="70">
        <f>T49/L56</f>
        <v>0.28816818356620943</v>
      </c>
      <c r="V49" s="67">
        <f>SUM(N49:N54)</f>
        <v>2193</v>
      </c>
      <c r="W49" s="68">
        <f>V49/N56</f>
        <v>0.25244618395303325</v>
      </c>
      <c r="X49" s="67">
        <f>SUM(P49:P54)</f>
        <v>4441</v>
      </c>
      <c r="Y49" s="71">
        <f>X49/P56</f>
        <v>0.2693474041727317</v>
      </c>
    </row>
    <row r="50" spans="11:25" ht="13.5">
      <c r="K50" s="61" t="s">
        <v>127</v>
      </c>
      <c r="L50" s="67">
        <f>'地区別5歳毎'!G35</f>
        <v>341</v>
      </c>
      <c r="M50" s="70">
        <f>L50/L56</f>
        <v>0.04371234457120882</v>
      </c>
      <c r="N50" s="67">
        <f>'地区別5歳毎'!G36</f>
        <v>346</v>
      </c>
      <c r="O50" s="68">
        <f>N50/N56</f>
        <v>0.03982963048232992</v>
      </c>
      <c r="P50" s="67">
        <f t="shared" si="1"/>
        <v>687</v>
      </c>
      <c r="Q50" s="71">
        <f>P50/P56</f>
        <v>0.041666666666666664</v>
      </c>
      <c r="S50" s="61" t="s">
        <v>108</v>
      </c>
      <c r="T50" s="67">
        <f>SUM(L50:L54)</f>
        <v>1840</v>
      </c>
      <c r="U50" s="70">
        <f>T50/L56</f>
        <v>0.23586719651326754</v>
      </c>
      <c r="V50" s="67">
        <f>SUM(N50:N54)</f>
        <v>1767</v>
      </c>
      <c r="W50" s="68">
        <f>V50/N56</f>
        <v>0.20340739035340163</v>
      </c>
      <c r="X50" s="67">
        <f>SUM(P50:P54)</f>
        <v>3607</v>
      </c>
      <c r="Y50" s="71">
        <f>X50/P56</f>
        <v>0.21876516254245512</v>
      </c>
    </row>
    <row r="51" spans="11:25" ht="13.5">
      <c r="K51" s="61" t="s">
        <v>128</v>
      </c>
      <c r="L51" s="67">
        <f>'地区別5歳毎'!F35</f>
        <v>326</v>
      </c>
      <c r="M51" s="70">
        <f>L51/L56</f>
        <v>0.04178951416485066</v>
      </c>
      <c r="N51" s="67">
        <f>'地区別5歳毎'!F36</f>
        <v>399</v>
      </c>
      <c r="O51" s="68">
        <f>N51/N56</f>
        <v>0.04593070104754231</v>
      </c>
      <c r="P51" s="67">
        <f t="shared" si="1"/>
        <v>725</v>
      </c>
      <c r="Q51" s="71">
        <f>P51/P56</f>
        <v>0.04397137311984473</v>
      </c>
      <c r="S51" s="61" t="s">
        <v>109</v>
      </c>
      <c r="T51" s="67">
        <f>SUM(L51:L54)</f>
        <v>1499</v>
      </c>
      <c r="U51" s="70">
        <f>T51/L56</f>
        <v>0.19215485194205872</v>
      </c>
      <c r="V51" s="67">
        <f>SUM(N51:N54)</f>
        <v>1421</v>
      </c>
      <c r="W51" s="68">
        <f>V51/N56</f>
        <v>0.1635777598710717</v>
      </c>
      <c r="X51" s="67">
        <f>SUM(P51:P54)</f>
        <v>2920</v>
      </c>
      <c r="Y51" s="71">
        <f>X51/P56</f>
        <v>0.17709849587578846</v>
      </c>
    </row>
    <row r="52" spans="11:25" ht="13.5">
      <c r="K52" s="61" t="s">
        <v>129</v>
      </c>
      <c r="L52" s="67">
        <f>'地区別5歳毎'!E35</f>
        <v>423</v>
      </c>
      <c r="M52" s="70">
        <f>L52/L56</f>
        <v>0.05422381745930009</v>
      </c>
      <c r="N52" s="67">
        <f>'地区別5歳毎'!E36</f>
        <v>365</v>
      </c>
      <c r="O52" s="68">
        <f>N52/N56</f>
        <v>0.04201680672268908</v>
      </c>
      <c r="P52" s="67">
        <f t="shared" si="1"/>
        <v>788</v>
      </c>
      <c r="Q52" s="71">
        <f>P52/P56</f>
        <v>0.04779233381853469</v>
      </c>
      <c r="S52" s="61" t="s">
        <v>110</v>
      </c>
      <c r="T52" s="67">
        <f>SUM(L52:L54)</f>
        <v>1173</v>
      </c>
      <c r="U52" s="70">
        <f>T52/L56</f>
        <v>0.15036533777720806</v>
      </c>
      <c r="V52" s="67">
        <f>SUM(N52:N54)</f>
        <v>1022</v>
      </c>
      <c r="W52" s="68">
        <f>V52/N56</f>
        <v>0.11764705882352941</v>
      </c>
      <c r="X52" s="67">
        <f>SUM(P52:P54)</f>
        <v>2195</v>
      </c>
      <c r="Y52" s="71">
        <f>X52/P56</f>
        <v>0.1331271227559437</v>
      </c>
    </row>
    <row r="53" spans="11:25" ht="13.5">
      <c r="K53" s="61" t="s">
        <v>130</v>
      </c>
      <c r="L53" s="67">
        <f>'地区別5歳毎'!D35</f>
        <v>384</v>
      </c>
      <c r="M53" s="70">
        <f>L53/L56</f>
        <v>0.04922445840276887</v>
      </c>
      <c r="N53" s="67">
        <f>'地区別5歳毎'!D36</f>
        <v>311</v>
      </c>
      <c r="O53" s="68">
        <f>N53/N56</f>
        <v>0.03580062161851042</v>
      </c>
      <c r="P53" s="67">
        <f t="shared" si="1"/>
        <v>695</v>
      </c>
      <c r="Q53" s="71">
        <f>P53/P56</f>
        <v>0.04215186802523047</v>
      </c>
      <c r="S53" s="61" t="s">
        <v>3</v>
      </c>
      <c r="T53" s="67">
        <f>SUM(L53:L54)</f>
        <v>750</v>
      </c>
      <c r="U53" s="70">
        <f>T53/L56</f>
        <v>0.09614152031790796</v>
      </c>
      <c r="V53" s="67">
        <f>SUM(N53:N54)</f>
        <v>657</v>
      </c>
      <c r="W53" s="68">
        <f>V53/N56</f>
        <v>0.07563025210084033</v>
      </c>
      <c r="X53" s="67">
        <f>SUM(P53:P54)</f>
        <v>1407</v>
      </c>
      <c r="Y53" s="71">
        <f>X53/P56</f>
        <v>0.08533478893740902</v>
      </c>
    </row>
    <row r="54" spans="11:25" ht="13.5">
      <c r="K54" s="61" t="s">
        <v>131</v>
      </c>
      <c r="L54" s="67">
        <f>'地区別5歳毎'!C35</f>
        <v>366</v>
      </c>
      <c r="M54" s="70">
        <f>L54/L56</f>
        <v>0.046917061915139086</v>
      </c>
      <c r="N54" s="67">
        <f>'地区別5歳毎'!C36</f>
        <v>346</v>
      </c>
      <c r="O54" s="68">
        <f>N54/N56</f>
        <v>0.03982963048232992</v>
      </c>
      <c r="P54" s="67">
        <f t="shared" si="1"/>
        <v>712</v>
      </c>
      <c r="Q54" s="71">
        <f>P54/P56</f>
        <v>0.043182920912178555</v>
      </c>
      <c r="S54" s="61" t="s">
        <v>111</v>
      </c>
      <c r="T54" s="67">
        <f>SUM(L54:L54)</f>
        <v>366</v>
      </c>
      <c r="U54" s="70">
        <f>T54/L56</f>
        <v>0.046917061915139086</v>
      </c>
      <c r="V54" s="67">
        <f>SUM(N54:N54)</f>
        <v>346</v>
      </c>
      <c r="W54" s="68">
        <f>V54/N56</f>
        <v>0.03982963048232992</v>
      </c>
      <c r="X54" s="67">
        <f>SUM(P54:P54)</f>
        <v>712</v>
      </c>
      <c r="Y54" s="71">
        <f>X54/P56</f>
        <v>0.043182920912178555</v>
      </c>
    </row>
    <row r="55" ht="13.5">
      <c r="K55" s="61"/>
    </row>
    <row r="56" spans="11:17" ht="13.5">
      <c r="K56" s="61"/>
      <c r="L56" s="67">
        <f>SUM(L34:L54)</f>
        <v>7801</v>
      </c>
      <c r="M56" s="66"/>
      <c r="N56" s="67">
        <f>SUM(N34:N54)</f>
        <v>8687</v>
      </c>
      <c r="O56" s="62"/>
      <c r="P56" s="67">
        <f>SUM(P34:P54)</f>
        <v>16488</v>
      </c>
      <c r="Q56" s="62"/>
    </row>
    <row r="61" ht="13.5">
      <c r="B61" s="72" t="s">
        <v>134</v>
      </c>
    </row>
    <row r="62" spans="11:24" ht="13.5">
      <c r="K62" s="61"/>
      <c r="P62" t="s">
        <v>103</v>
      </c>
      <c r="X62" t="s">
        <v>103</v>
      </c>
    </row>
    <row r="63" spans="11:25" ht="13.5">
      <c r="K63" s="61"/>
      <c r="L63" s="66" t="s">
        <v>97</v>
      </c>
      <c r="M63" s="69" t="s">
        <v>98</v>
      </c>
      <c r="N63" s="66" t="s">
        <v>99</v>
      </c>
      <c r="O63" s="63" t="s">
        <v>100</v>
      </c>
      <c r="P63" s="62" t="s">
        <v>101</v>
      </c>
      <c r="Q63" s="64" t="s">
        <v>102</v>
      </c>
      <c r="S63" s="61"/>
      <c r="T63" s="66" t="s">
        <v>97</v>
      </c>
      <c r="U63" s="69" t="s">
        <v>98</v>
      </c>
      <c r="V63" s="66" t="s">
        <v>99</v>
      </c>
      <c r="W63" s="63" t="s">
        <v>100</v>
      </c>
      <c r="X63" s="62" t="s">
        <v>101</v>
      </c>
      <c r="Y63" s="64" t="s">
        <v>102</v>
      </c>
    </row>
    <row r="64" spans="11:25" ht="13.5">
      <c r="K64" s="61" t="s">
        <v>17</v>
      </c>
      <c r="L64" s="67">
        <f>'地区別5歳毎'!W38</f>
        <v>0</v>
      </c>
      <c r="M64" s="70">
        <f>L64/L86</f>
        <v>0</v>
      </c>
      <c r="N64" s="67">
        <f>'地区別5歳毎'!W39</f>
        <v>5</v>
      </c>
      <c r="O64" s="68">
        <f>N64/N86</f>
        <v>0.0017415534656913968</v>
      </c>
      <c r="P64" s="67">
        <f aca="true" t="shared" si="2" ref="P64:P84">L64+N64</f>
        <v>5</v>
      </c>
      <c r="Q64" s="71">
        <f>P64/P86</f>
        <v>0.0009216589861751152</v>
      </c>
      <c r="S64" s="61" t="s">
        <v>1</v>
      </c>
      <c r="T64" s="67">
        <f>SUM(L64:L64)</f>
        <v>0</v>
      </c>
      <c r="U64" s="70">
        <f>T64/L86</f>
        <v>0</v>
      </c>
      <c r="V64" s="67">
        <f>SUM(N64:N64)</f>
        <v>5</v>
      </c>
      <c r="W64" s="68">
        <f>V64/N86</f>
        <v>0.0017415534656913968</v>
      </c>
      <c r="X64" s="67">
        <f>SUM(P64:P64)</f>
        <v>5</v>
      </c>
      <c r="Y64" s="71">
        <f>X64/P86</f>
        <v>0.0009216589861751152</v>
      </c>
    </row>
    <row r="65" spans="11:25" ht="13.5">
      <c r="K65" s="61" t="s">
        <v>112</v>
      </c>
      <c r="L65" s="67">
        <f>'地区別5歳毎'!V38</f>
        <v>1</v>
      </c>
      <c r="M65" s="70">
        <f>L65/L86</f>
        <v>0.00039154267815191856</v>
      </c>
      <c r="N65" s="67">
        <f>'地区別5歳毎'!V39</f>
        <v>23</v>
      </c>
      <c r="O65" s="68">
        <f>N65/N86</f>
        <v>0.008011145942180425</v>
      </c>
      <c r="P65" s="67">
        <f t="shared" si="2"/>
        <v>24</v>
      </c>
      <c r="Q65" s="71">
        <f>P65/P86</f>
        <v>0.004423963133640553</v>
      </c>
      <c r="S65" s="61" t="s">
        <v>137</v>
      </c>
      <c r="T65" s="67">
        <f>SUM(L64:L65)</f>
        <v>1</v>
      </c>
      <c r="U65" s="70">
        <f>T65/L86</f>
        <v>0.00039154267815191856</v>
      </c>
      <c r="V65" s="67">
        <f>SUM(N64:N65)</f>
        <v>28</v>
      </c>
      <c r="W65" s="68">
        <f>V65/N86</f>
        <v>0.009752699407871821</v>
      </c>
      <c r="X65" s="67">
        <f>SUM(P64:P65)</f>
        <v>29</v>
      </c>
      <c r="Y65" s="71">
        <f>X65/P86</f>
        <v>0.005345622119815668</v>
      </c>
    </row>
    <row r="66" spans="11:25" ht="13.5">
      <c r="K66" s="61" t="s">
        <v>113</v>
      </c>
      <c r="L66" s="67">
        <f>'地区別5歳毎'!U38</f>
        <v>13</v>
      </c>
      <c r="M66" s="70">
        <f>L66/L86</f>
        <v>0.005090054815974941</v>
      </c>
      <c r="N66" s="67">
        <f>'地区別5歳毎'!U39</f>
        <v>73</v>
      </c>
      <c r="O66" s="68">
        <f>N66/N86</f>
        <v>0.025426680599094392</v>
      </c>
      <c r="P66" s="67">
        <f t="shared" si="2"/>
        <v>86</v>
      </c>
      <c r="Q66" s="71">
        <f>P66/P86</f>
        <v>0.015852534562211983</v>
      </c>
      <c r="S66" s="61" t="s">
        <v>138</v>
      </c>
      <c r="T66" s="67">
        <f>SUM(L64:L66)</f>
        <v>14</v>
      </c>
      <c r="U66" s="70">
        <f>T66/L86</f>
        <v>0.00548159749412686</v>
      </c>
      <c r="V66" s="67">
        <f>SUM(N64:N66)</f>
        <v>101</v>
      </c>
      <c r="W66" s="68">
        <f>V66/N86</f>
        <v>0.035179380006966215</v>
      </c>
      <c r="X66" s="67">
        <f>SUM(P64:P66)</f>
        <v>115</v>
      </c>
      <c r="Y66" s="71">
        <f>X66/P86</f>
        <v>0.02119815668202765</v>
      </c>
    </row>
    <row r="67" spans="11:25" ht="13.5">
      <c r="K67" s="61" t="s">
        <v>114</v>
      </c>
      <c r="L67" s="67">
        <f>'地区別5歳毎'!T38</f>
        <v>47</v>
      </c>
      <c r="M67" s="70">
        <f>L67/L86</f>
        <v>0.01840250587314017</v>
      </c>
      <c r="N67" s="67">
        <f>'地区別5歳毎'!T39</f>
        <v>151</v>
      </c>
      <c r="O67" s="68">
        <f>N67/N86</f>
        <v>0.05259491466388018</v>
      </c>
      <c r="P67" s="67">
        <f t="shared" si="2"/>
        <v>198</v>
      </c>
      <c r="Q67" s="71">
        <f>P67/P86</f>
        <v>0.03649769585253456</v>
      </c>
      <c r="S67" s="61" t="s">
        <v>139</v>
      </c>
      <c r="T67" s="67">
        <f>SUM(L64:L67)</f>
        <v>61</v>
      </c>
      <c r="U67" s="70">
        <f>T67/L86</f>
        <v>0.023884103367267033</v>
      </c>
      <c r="V67" s="67">
        <f>SUM(N64:N67)</f>
        <v>252</v>
      </c>
      <c r="W67" s="68">
        <f>V67/N86</f>
        <v>0.0877742946708464</v>
      </c>
      <c r="X67" s="67">
        <f>SUM(P64:P67)</f>
        <v>313</v>
      </c>
      <c r="Y67" s="71">
        <f>X67/P86</f>
        <v>0.05769585253456221</v>
      </c>
    </row>
    <row r="68" spans="11:25" ht="13.5">
      <c r="K68" s="61" t="s">
        <v>115</v>
      </c>
      <c r="L68" s="67">
        <f>'地区別5歳毎'!S38</f>
        <v>92</v>
      </c>
      <c r="M68" s="70">
        <f>L68/L86</f>
        <v>0.036021926389976505</v>
      </c>
      <c r="N68" s="67">
        <f>'地区別5歳毎'!S39</f>
        <v>188</v>
      </c>
      <c r="O68" s="68">
        <f>N68/N86</f>
        <v>0.06548241030999652</v>
      </c>
      <c r="P68" s="67">
        <f t="shared" si="2"/>
        <v>280</v>
      </c>
      <c r="Q68" s="71">
        <f>P68/P86</f>
        <v>0.05161290322580645</v>
      </c>
      <c r="S68" s="61" t="s">
        <v>140</v>
      </c>
      <c r="T68" s="67">
        <f>SUM(L64:L68)</f>
        <v>153</v>
      </c>
      <c r="U68" s="70">
        <f>T68/L86</f>
        <v>0.05990602975724354</v>
      </c>
      <c r="V68" s="67">
        <f>SUM(N64:N68)</f>
        <v>440</v>
      </c>
      <c r="W68" s="68">
        <f>V68/N86</f>
        <v>0.1532567049808429</v>
      </c>
      <c r="X68" s="67">
        <f>SUM(P64:P68)</f>
        <v>593</v>
      </c>
      <c r="Y68" s="71">
        <f>X68/P86</f>
        <v>0.10930875576036866</v>
      </c>
    </row>
    <row r="69" spans="11:25" ht="13.5">
      <c r="K69" s="61" t="s">
        <v>116</v>
      </c>
      <c r="L69" s="67">
        <f>'地区別5歳毎'!R38</f>
        <v>125</v>
      </c>
      <c r="M69" s="70">
        <f>L69/L86</f>
        <v>0.04894283476898982</v>
      </c>
      <c r="N69" s="67">
        <f>'地区別5歳毎'!R39</f>
        <v>182</v>
      </c>
      <c r="O69" s="68">
        <f>N69/N86</f>
        <v>0.06339254615116684</v>
      </c>
      <c r="P69" s="67">
        <f t="shared" si="2"/>
        <v>307</v>
      </c>
      <c r="Q69" s="71">
        <f>P69/P86</f>
        <v>0.056589861751152076</v>
      </c>
      <c r="S69" s="61" t="s">
        <v>141</v>
      </c>
      <c r="T69" s="67">
        <f>SUM(L64:L69)</f>
        <v>278</v>
      </c>
      <c r="U69" s="70">
        <f>T69/L86</f>
        <v>0.10884886452623337</v>
      </c>
      <c r="V69" s="67">
        <f>SUM(N64:N69)</f>
        <v>622</v>
      </c>
      <c r="W69" s="68">
        <f>V69/N86</f>
        <v>0.21664925113200975</v>
      </c>
      <c r="X69" s="67">
        <f>SUM(P64:P69)</f>
        <v>900</v>
      </c>
      <c r="Y69" s="71">
        <f>X69/P86</f>
        <v>0.16589861751152074</v>
      </c>
    </row>
    <row r="70" spans="11:25" ht="13.5">
      <c r="K70" s="61" t="s">
        <v>117</v>
      </c>
      <c r="L70" s="67">
        <f>'地区別5歳毎'!Q38</f>
        <v>139</v>
      </c>
      <c r="M70" s="70">
        <f>L70/L86</f>
        <v>0.05442443226311668</v>
      </c>
      <c r="N70" s="67">
        <f>'地区別5歳毎'!Q39</f>
        <v>145</v>
      </c>
      <c r="O70" s="68">
        <f>N70/N86</f>
        <v>0.050505050505050504</v>
      </c>
      <c r="P70" s="67">
        <f t="shared" si="2"/>
        <v>284</v>
      </c>
      <c r="Q70" s="71">
        <f>P70/P86</f>
        <v>0.05235023041474655</v>
      </c>
      <c r="S70" s="61" t="s">
        <v>142</v>
      </c>
      <c r="T70" s="67">
        <f>SUM(L64:L70)</f>
        <v>417</v>
      </c>
      <c r="U70" s="70">
        <f>T70/L86</f>
        <v>0.16327329678935004</v>
      </c>
      <c r="V70" s="67">
        <f>SUM(N64:N70)</f>
        <v>767</v>
      </c>
      <c r="W70" s="68">
        <f>V70/N86</f>
        <v>0.2671543016370603</v>
      </c>
      <c r="X70" s="67">
        <f>SUM(P64:P70)</f>
        <v>1184</v>
      </c>
      <c r="Y70" s="71">
        <f>X70/P86</f>
        <v>0.21824884792626728</v>
      </c>
    </row>
    <row r="71" spans="11:25" ht="13.5">
      <c r="K71" s="61" t="s">
        <v>118</v>
      </c>
      <c r="L71" s="67">
        <f>'地区別5歳毎'!P38</f>
        <v>213</v>
      </c>
      <c r="M71" s="70">
        <f>L71/L86</f>
        <v>0.08339859044635865</v>
      </c>
      <c r="N71" s="67">
        <f>'地区別5歳毎'!P39</f>
        <v>223</v>
      </c>
      <c r="O71" s="68">
        <f>N71/N86</f>
        <v>0.0776732845698363</v>
      </c>
      <c r="P71" s="67">
        <f t="shared" si="2"/>
        <v>436</v>
      </c>
      <c r="Q71" s="71">
        <f>P71/P86</f>
        <v>0.08036866359447005</v>
      </c>
      <c r="S71" s="61" t="s">
        <v>143</v>
      </c>
      <c r="T71" s="67">
        <f>SUM(L64:L71)</f>
        <v>630</v>
      </c>
      <c r="U71" s="70">
        <f>T71/L86</f>
        <v>0.24667188723570868</v>
      </c>
      <c r="V71" s="67">
        <f>SUM(N64:N71)</f>
        <v>990</v>
      </c>
      <c r="W71" s="68">
        <f>V71/N86</f>
        <v>0.3448275862068966</v>
      </c>
      <c r="X71" s="67">
        <f>SUM(P64:P71)</f>
        <v>1620</v>
      </c>
      <c r="Y71" s="71">
        <f>X71/P86</f>
        <v>0.29861751152073734</v>
      </c>
    </row>
    <row r="72" spans="11:25" ht="13.5">
      <c r="K72" s="61" t="s">
        <v>119</v>
      </c>
      <c r="L72" s="67">
        <f>'地区別5歳毎'!O38</f>
        <v>246</v>
      </c>
      <c r="M72" s="70">
        <f>L72/L86</f>
        <v>0.09631949882537197</v>
      </c>
      <c r="N72" s="67">
        <f>'地区別5歳毎'!O39</f>
        <v>230</v>
      </c>
      <c r="O72" s="68">
        <f>N72/N86</f>
        <v>0.08011145942180425</v>
      </c>
      <c r="P72" s="67">
        <f t="shared" si="2"/>
        <v>476</v>
      </c>
      <c r="Q72" s="71">
        <f>P72/P86</f>
        <v>0.08774193548387096</v>
      </c>
      <c r="S72" s="61" t="s">
        <v>144</v>
      </c>
      <c r="T72" s="67">
        <f>SUM(L64:L72)</f>
        <v>876</v>
      </c>
      <c r="U72" s="70">
        <f>T72/L86</f>
        <v>0.34299138606108065</v>
      </c>
      <c r="V72" s="67">
        <f>SUM(N64:N72)</f>
        <v>1220</v>
      </c>
      <c r="W72" s="68">
        <f>V72/N86</f>
        <v>0.4249390456287008</v>
      </c>
      <c r="X72" s="67">
        <f>SUM(P64:P72)</f>
        <v>2096</v>
      </c>
      <c r="Y72" s="71">
        <f>X72/P86</f>
        <v>0.3863594470046083</v>
      </c>
    </row>
    <row r="73" spans="11:25" ht="13.5">
      <c r="K73" s="61" t="s">
        <v>120</v>
      </c>
      <c r="L73" s="67">
        <f>'地区別5歳毎'!N38</f>
        <v>229</v>
      </c>
      <c r="M73" s="70">
        <f>L73/L86</f>
        <v>0.08966327329678934</v>
      </c>
      <c r="N73" s="67">
        <f>'地区別5歳毎'!N39</f>
        <v>203</v>
      </c>
      <c r="O73" s="68">
        <f>N73/N86</f>
        <v>0.0707070707070707</v>
      </c>
      <c r="P73" s="67">
        <f t="shared" si="2"/>
        <v>432</v>
      </c>
      <c r="Q73" s="71">
        <f>P73/P86</f>
        <v>0.07963133640552995</v>
      </c>
      <c r="S73" s="61" t="s">
        <v>145</v>
      </c>
      <c r="T73" s="67">
        <f>SUM(L64:L73)</f>
        <v>1105</v>
      </c>
      <c r="U73" s="70">
        <f>T73/L86</f>
        <v>0.43265465935787</v>
      </c>
      <c r="V73" s="67">
        <f>SUM(N64:N73)</f>
        <v>1423</v>
      </c>
      <c r="W73" s="68">
        <f>V73/N86</f>
        <v>0.4956461163357715</v>
      </c>
      <c r="X73" s="67">
        <f>SUM(P64:P73)</f>
        <v>2528</v>
      </c>
      <c r="Y73" s="71">
        <f>X73/P86</f>
        <v>0.4659907834101383</v>
      </c>
    </row>
    <row r="74" spans="11:25" ht="13.5">
      <c r="K74" s="61" t="s">
        <v>121</v>
      </c>
      <c r="L74" s="67">
        <f>'地区別5歳毎'!M38</f>
        <v>176</v>
      </c>
      <c r="M74" s="70">
        <f>L74/L86</f>
        <v>0.06891151135473766</v>
      </c>
      <c r="N74" s="67">
        <f>'地区別5歳毎'!M39</f>
        <v>206</v>
      </c>
      <c r="O74" s="68">
        <f>N74/N86</f>
        <v>0.07175200278648554</v>
      </c>
      <c r="P74" s="67">
        <f t="shared" si="2"/>
        <v>382</v>
      </c>
      <c r="Q74" s="71">
        <f>P74/P86</f>
        <v>0.0704147465437788</v>
      </c>
      <c r="S74" s="61" t="s">
        <v>146</v>
      </c>
      <c r="T74" s="67">
        <f>SUM(L64:L74)</f>
        <v>1281</v>
      </c>
      <c r="U74" s="70">
        <f>T74/L86</f>
        <v>0.5015661707126077</v>
      </c>
      <c r="V74" s="67">
        <f>SUM(N64:N74)</f>
        <v>1629</v>
      </c>
      <c r="W74" s="68">
        <f>V74/N86</f>
        <v>0.567398119122257</v>
      </c>
      <c r="X74" s="67">
        <f>SUM(P64:P74)</f>
        <v>2910</v>
      </c>
      <c r="Y74" s="71">
        <f>X74/P86</f>
        <v>0.5364055299539171</v>
      </c>
    </row>
    <row r="75" spans="11:25" ht="13.5">
      <c r="K75" s="61" t="s">
        <v>122</v>
      </c>
      <c r="L75" s="67">
        <f>'地区別5歳毎'!L38</f>
        <v>139</v>
      </c>
      <c r="M75" s="70">
        <f>L75/L86</f>
        <v>0.05442443226311668</v>
      </c>
      <c r="N75" s="67">
        <f>'地区別5歳毎'!L39</f>
        <v>170</v>
      </c>
      <c r="O75" s="68">
        <f>N75/N86</f>
        <v>0.059212817833507486</v>
      </c>
      <c r="P75" s="67">
        <f t="shared" si="2"/>
        <v>309</v>
      </c>
      <c r="Q75" s="71">
        <f>P75/P86</f>
        <v>0.05695852534562212</v>
      </c>
      <c r="S75" s="61" t="s">
        <v>147</v>
      </c>
      <c r="T75" s="67">
        <f>SUM(L64:L75)</f>
        <v>1420</v>
      </c>
      <c r="U75" s="70">
        <f>T75/L86</f>
        <v>0.5559906029757243</v>
      </c>
      <c r="V75" s="67">
        <f>SUM(N64:N75)</f>
        <v>1799</v>
      </c>
      <c r="W75" s="68">
        <f>V75/N86</f>
        <v>0.6266109369557645</v>
      </c>
      <c r="X75" s="67">
        <f>SUM(P64:P75)</f>
        <v>3219</v>
      </c>
      <c r="Y75" s="71">
        <f>X75/P86</f>
        <v>0.5933640552995392</v>
      </c>
    </row>
    <row r="76" spans="11:25" ht="13.5">
      <c r="K76" s="61" t="s">
        <v>123</v>
      </c>
      <c r="L76" s="67">
        <f>'地区別5歳毎'!K38</f>
        <v>167</v>
      </c>
      <c r="M76" s="70">
        <f>L76/L86</f>
        <v>0.0653876272513704</v>
      </c>
      <c r="N76" s="67">
        <f>'地区別5歳毎'!K39</f>
        <v>157</v>
      </c>
      <c r="O76" s="68">
        <f>N76/N86</f>
        <v>0.054684778822709855</v>
      </c>
      <c r="P76" s="67">
        <f t="shared" si="2"/>
        <v>324</v>
      </c>
      <c r="Q76" s="71">
        <f>P76/P86</f>
        <v>0.05972350230414747</v>
      </c>
      <c r="S76" s="61" t="s">
        <v>104</v>
      </c>
      <c r="T76" s="67">
        <f>SUM(L76:L84)</f>
        <v>1134</v>
      </c>
      <c r="U76" s="70">
        <f>T76/L86</f>
        <v>0.44400939702427566</v>
      </c>
      <c r="V76" s="67">
        <f>SUM(N76:N84)</f>
        <v>1072</v>
      </c>
      <c r="W76" s="68">
        <f>V76/N86</f>
        <v>0.37338906304423547</v>
      </c>
      <c r="X76" s="67">
        <f>SUM(P76:P84)</f>
        <v>2206</v>
      </c>
      <c r="Y76" s="71">
        <f>X76/P86</f>
        <v>0.4066359447004608</v>
      </c>
    </row>
    <row r="77" spans="11:25" ht="13.5">
      <c r="K77" s="61" t="s">
        <v>124</v>
      </c>
      <c r="L77" s="67">
        <f>'地区別5歳毎'!J38</f>
        <v>134</v>
      </c>
      <c r="M77" s="70">
        <f>L77/L86</f>
        <v>0.052466718872357085</v>
      </c>
      <c r="N77" s="67">
        <f>'地区別5歳毎'!J39</f>
        <v>130</v>
      </c>
      <c r="O77" s="68">
        <f>N77/N86</f>
        <v>0.04528039010797631</v>
      </c>
      <c r="P77" s="67">
        <f t="shared" si="2"/>
        <v>264</v>
      </c>
      <c r="Q77" s="71">
        <f>P77/P86</f>
        <v>0.04866359447004608</v>
      </c>
      <c r="S77" s="61" t="s">
        <v>105</v>
      </c>
      <c r="T77" s="67">
        <f>SUM(L77:L84)</f>
        <v>967</v>
      </c>
      <c r="U77" s="70">
        <f>T77/L86</f>
        <v>0.37862176977290524</v>
      </c>
      <c r="V77" s="67">
        <f>SUM(N77:N84)</f>
        <v>915</v>
      </c>
      <c r="W77" s="68">
        <f>V77/N86</f>
        <v>0.3187042842215256</v>
      </c>
      <c r="X77" s="67">
        <f>SUM(P77:P84)</f>
        <v>1882</v>
      </c>
      <c r="Y77" s="71">
        <f>X77/P86</f>
        <v>0.34691244239631336</v>
      </c>
    </row>
    <row r="78" spans="11:25" ht="13.5">
      <c r="K78" s="61" t="s">
        <v>125</v>
      </c>
      <c r="L78" s="67">
        <f>'地区別5歳毎'!I38</f>
        <v>117</v>
      </c>
      <c r="M78" s="70">
        <f>L78/L86</f>
        <v>0.04581049334377447</v>
      </c>
      <c r="N78" s="67">
        <f>'地区別5歳毎'!I39</f>
        <v>118</v>
      </c>
      <c r="O78" s="68">
        <f>N78/N86</f>
        <v>0.04110066179031696</v>
      </c>
      <c r="P78" s="67">
        <f t="shared" si="2"/>
        <v>235</v>
      </c>
      <c r="Q78" s="71">
        <f>P78/P86</f>
        <v>0.04331797235023042</v>
      </c>
      <c r="S78" s="61" t="s">
        <v>106</v>
      </c>
      <c r="T78" s="67">
        <f>SUM(L78:L84)</f>
        <v>833</v>
      </c>
      <c r="U78" s="70">
        <f>T78/L86</f>
        <v>0.32615505090054814</v>
      </c>
      <c r="V78" s="67">
        <f>SUM(N78:N84)</f>
        <v>785</v>
      </c>
      <c r="W78" s="68">
        <f>V78/N86</f>
        <v>0.2734238941135493</v>
      </c>
      <c r="X78" s="67">
        <f>SUM(P78:P84)</f>
        <v>1618</v>
      </c>
      <c r="Y78" s="71">
        <f>X78/P86</f>
        <v>0.29824884792626727</v>
      </c>
    </row>
    <row r="79" spans="11:25" ht="13.5">
      <c r="K79" s="61" t="s">
        <v>126</v>
      </c>
      <c r="L79" s="67">
        <f>'地区別5歳毎'!H38</f>
        <v>112</v>
      </c>
      <c r="M79" s="70">
        <f>L79/L86</f>
        <v>0.04385277995301488</v>
      </c>
      <c r="N79" s="67">
        <f>'地区別5歳毎'!H39</f>
        <v>119</v>
      </c>
      <c r="O79" s="68">
        <f>N79/N86</f>
        <v>0.04144897248345524</v>
      </c>
      <c r="P79" s="67">
        <f t="shared" si="2"/>
        <v>231</v>
      </c>
      <c r="Q79" s="71">
        <f>P79/P86</f>
        <v>0.04258064516129032</v>
      </c>
      <c r="S79" s="61" t="s">
        <v>107</v>
      </c>
      <c r="T79" s="67">
        <f>SUM(L79:L84)</f>
        <v>716</v>
      </c>
      <c r="U79" s="70">
        <f>T79/L86</f>
        <v>0.2803445575567737</v>
      </c>
      <c r="V79" s="67">
        <f>SUM(N79:N84)</f>
        <v>667</v>
      </c>
      <c r="W79" s="68">
        <f>V79/N86</f>
        <v>0.23232323232323232</v>
      </c>
      <c r="X79" s="67">
        <f>SUM(P79:P84)</f>
        <v>1383</v>
      </c>
      <c r="Y79" s="71">
        <f>X79/P86</f>
        <v>0.2549308755760369</v>
      </c>
    </row>
    <row r="80" spans="11:25" ht="13.5">
      <c r="K80" s="61" t="s">
        <v>127</v>
      </c>
      <c r="L80" s="67">
        <f>'地区別5歳毎'!G38</f>
        <v>121</v>
      </c>
      <c r="M80" s="70">
        <f>L80/L86</f>
        <v>0.04737666405638215</v>
      </c>
      <c r="N80" s="67">
        <f>'地区別5歳毎'!G39</f>
        <v>110</v>
      </c>
      <c r="O80" s="68">
        <f>N80/N86</f>
        <v>0.038314176245210725</v>
      </c>
      <c r="P80" s="67">
        <f t="shared" si="2"/>
        <v>231</v>
      </c>
      <c r="Q80" s="71">
        <f>P80/P86</f>
        <v>0.04258064516129032</v>
      </c>
      <c r="S80" s="61" t="s">
        <v>108</v>
      </c>
      <c r="T80" s="67">
        <f>SUM(L80:L84)</f>
        <v>604</v>
      </c>
      <c r="U80" s="70">
        <f>T80/L86</f>
        <v>0.2364917776037588</v>
      </c>
      <c r="V80" s="67">
        <f>SUM(N80:N84)</f>
        <v>548</v>
      </c>
      <c r="W80" s="68">
        <f>V80/N86</f>
        <v>0.19087425983977707</v>
      </c>
      <c r="X80" s="67">
        <f>SUM(P80:P84)</f>
        <v>1152</v>
      </c>
      <c r="Y80" s="71">
        <f>X80/P86</f>
        <v>0.21235023041474654</v>
      </c>
    </row>
    <row r="81" spans="11:25" ht="13.5">
      <c r="K81" s="61" t="s">
        <v>128</v>
      </c>
      <c r="L81" s="67">
        <f>'地区別5歳毎'!F38</f>
        <v>125</v>
      </c>
      <c r="M81" s="70">
        <f>L81/L86</f>
        <v>0.04894283476898982</v>
      </c>
      <c r="N81" s="67">
        <f>'地区別5歳毎'!F39</f>
        <v>144</v>
      </c>
      <c r="O81" s="68">
        <f>N81/N86</f>
        <v>0.050156739811912224</v>
      </c>
      <c r="P81" s="67">
        <f t="shared" si="2"/>
        <v>269</v>
      </c>
      <c r="Q81" s="71">
        <f>P81/P86</f>
        <v>0.049585253456221196</v>
      </c>
      <c r="S81" s="61" t="s">
        <v>109</v>
      </c>
      <c r="T81" s="67">
        <f>SUM(L81:L84)</f>
        <v>483</v>
      </c>
      <c r="U81" s="70">
        <f>T81/L86</f>
        <v>0.18911511354737667</v>
      </c>
      <c r="V81" s="67">
        <f>SUM(N81:N84)</f>
        <v>438</v>
      </c>
      <c r="W81" s="68">
        <f>V81/N86</f>
        <v>0.15256008359456635</v>
      </c>
      <c r="X81" s="67">
        <f>SUM(P81:P84)</f>
        <v>921</v>
      </c>
      <c r="Y81" s="71">
        <f>X81/P86</f>
        <v>0.16976958525345623</v>
      </c>
    </row>
    <row r="82" spans="11:25" ht="13.5">
      <c r="K82" s="61" t="s">
        <v>129</v>
      </c>
      <c r="L82" s="67">
        <f>'地区別5歳毎'!E38</f>
        <v>130</v>
      </c>
      <c r="M82" s="70">
        <f>L82/L86</f>
        <v>0.05090054815974941</v>
      </c>
      <c r="N82" s="67">
        <f>'地区別5歳毎'!E39</f>
        <v>115</v>
      </c>
      <c r="O82" s="68">
        <f>N82/N86</f>
        <v>0.04005572971090213</v>
      </c>
      <c r="P82" s="67">
        <f t="shared" si="2"/>
        <v>245</v>
      </c>
      <c r="Q82" s="71">
        <f>P82/P86</f>
        <v>0.04516129032258064</v>
      </c>
      <c r="S82" s="61" t="s">
        <v>110</v>
      </c>
      <c r="T82" s="67">
        <f>SUM(L82:L84)</f>
        <v>358</v>
      </c>
      <c r="U82" s="70">
        <f>T82/L86</f>
        <v>0.14017227877838684</v>
      </c>
      <c r="V82" s="67">
        <f>SUM(N82:N84)</f>
        <v>294</v>
      </c>
      <c r="W82" s="68">
        <f>V82/N86</f>
        <v>0.10240334378265413</v>
      </c>
      <c r="X82" s="67">
        <f>SUM(P82:P84)</f>
        <v>652</v>
      </c>
      <c r="Y82" s="71">
        <f>X82/P86</f>
        <v>0.12018433179723502</v>
      </c>
    </row>
    <row r="83" spans="11:25" ht="13.5">
      <c r="K83" s="61" t="s">
        <v>130</v>
      </c>
      <c r="L83" s="67">
        <f>'地区別5歳毎'!D38</f>
        <v>127</v>
      </c>
      <c r="M83" s="70">
        <f>L83/L86</f>
        <v>0.04972592012529366</v>
      </c>
      <c r="N83" s="67">
        <f>'地区別5歳毎'!D39</f>
        <v>99</v>
      </c>
      <c r="O83" s="68">
        <f>N83/N86</f>
        <v>0.034482758620689655</v>
      </c>
      <c r="P83" s="67">
        <f t="shared" si="2"/>
        <v>226</v>
      </c>
      <c r="Q83" s="71">
        <f>P83/P86</f>
        <v>0.04165898617511521</v>
      </c>
      <c r="S83" s="61" t="s">
        <v>3</v>
      </c>
      <c r="T83" s="67">
        <f>SUM(L83:L84)</f>
        <v>228</v>
      </c>
      <c r="U83" s="70">
        <f>T83/L86</f>
        <v>0.08927173061863743</v>
      </c>
      <c r="V83" s="67">
        <f>SUM(N83:N84)</f>
        <v>179</v>
      </c>
      <c r="W83" s="68">
        <f>V83/N86</f>
        <v>0.062347614071752</v>
      </c>
      <c r="X83" s="67">
        <f>SUM(P83:P84)</f>
        <v>407</v>
      </c>
      <c r="Y83" s="71">
        <f>X83/P86</f>
        <v>0.07502304147465438</v>
      </c>
    </row>
    <row r="84" spans="11:25" ht="13.5">
      <c r="K84" s="61" t="s">
        <v>131</v>
      </c>
      <c r="L84" s="67">
        <f>'地区別5歳毎'!C38</f>
        <v>101</v>
      </c>
      <c r="M84" s="70">
        <f>L84/L86</f>
        <v>0.039545810493343776</v>
      </c>
      <c r="N84" s="67">
        <f>'地区別5歳毎'!C39</f>
        <v>80</v>
      </c>
      <c r="O84" s="68">
        <f>N84/N86</f>
        <v>0.027864855451062348</v>
      </c>
      <c r="P84" s="67">
        <f t="shared" si="2"/>
        <v>181</v>
      </c>
      <c r="Q84" s="71">
        <f>P84/P86</f>
        <v>0.03336405529953917</v>
      </c>
      <c r="S84" s="61" t="s">
        <v>111</v>
      </c>
      <c r="T84" s="67">
        <f>SUM(L84:L84)</f>
        <v>101</v>
      </c>
      <c r="U84" s="70">
        <f>T84/L86</f>
        <v>0.039545810493343776</v>
      </c>
      <c r="V84" s="67">
        <f>SUM(N84:N84)</f>
        <v>80</v>
      </c>
      <c r="W84" s="68">
        <f>V84/N86</f>
        <v>0.027864855451062348</v>
      </c>
      <c r="X84" s="67">
        <f>SUM(P84:P84)</f>
        <v>181</v>
      </c>
      <c r="Y84" s="71">
        <f>X84/P86</f>
        <v>0.03336405529953917</v>
      </c>
    </row>
    <row r="85" ht="13.5">
      <c r="K85" s="61"/>
    </row>
    <row r="86" spans="11:17" ht="13.5">
      <c r="K86" s="61"/>
      <c r="L86" s="67">
        <f>SUM(L64:L84)</f>
        <v>2554</v>
      </c>
      <c r="M86" s="66"/>
      <c r="N86" s="67">
        <f>SUM(N64:N84)</f>
        <v>2871</v>
      </c>
      <c r="O86" s="62"/>
      <c r="P86" s="67">
        <f>SUM(P64:P84)</f>
        <v>5425</v>
      </c>
      <c r="Q86" s="62"/>
    </row>
    <row r="91" ht="13.5">
      <c r="B91" s="72" t="s">
        <v>27</v>
      </c>
    </row>
    <row r="92" spans="11:24" ht="13.5">
      <c r="K92" s="61"/>
      <c r="P92" t="s">
        <v>103</v>
      </c>
      <c r="X92" t="s">
        <v>103</v>
      </c>
    </row>
    <row r="93" spans="11:25" ht="13.5">
      <c r="K93" s="61"/>
      <c r="L93" s="66" t="s">
        <v>97</v>
      </c>
      <c r="M93" s="69" t="s">
        <v>98</v>
      </c>
      <c r="N93" s="66" t="s">
        <v>99</v>
      </c>
      <c r="O93" s="63" t="s">
        <v>100</v>
      </c>
      <c r="P93" s="62" t="s">
        <v>101</v>
      </c>
      <c r="Q93" s="64" t="s">
        <v>102</v>
      </c>
      <c r="S93" s="61"/>
      <c r="T93" s="66" t="s">
        <v>97</v>
      </c>
      <c r="U93" s="69" t="s">
        <v>98</v>
      </c>
      <c r="V93" s="66" t="s">
        <v>99</v>
      </c>
      <c r="W93" s="63" t="s">
        <v>100</v>
      </c>
      <c r="X93" s="62" t="s">
        <v>101</v>
      </c>
      <c r="Y93" s="64" t="s">
        <v>102</v>
      </c>
    </row>
    <row r="94" spans="11:25" ht="13.5">
      <c r="K94" s="61" t="s">
        <v>17</v>
      </c>
      <c r="L94" s="67">
        <f>'地区別5歳毎'!W47</f>
        <v>2</v>
      </c>
      <c r="M94" s="70">
        <f>L94/L116</f>
        <v>0.0005574136008918618</v>
      </c>
      <c r="N94" s="67">
        <f>'地区別5歳毎'!W48</f>
        <v>5</v>
      </c>
      <c r="O94" s="68">
        <f>N94/N116</f>
        <v>0.0012774655084312723</v>
      </c>
      <c r="P94" s="67">
        <f aca="true" t="shared" si="3" ref="P94:P114">L94+N94</f>
        <v>7</v>
      </c>
      <c r="Q94" s="71">
        <f>P94/P116</f>
        <v>0.0009330845107971208</v>
      </c>
      <c r="S94" s="61" t="s">
        <v>1</v>
      </c>
      <c r="T94" s="67">
        <f>SUM(L94:L94)</f>
        <v>2</v>
      </c>
      <c r="U94" s="70">
        <f>T94/L116</f>
        <v>0.0005574136008918618</v>
      </c>
      <c r="V94" s="67">
        <f>SUM(N94:N94)</f>
        <v>5</v>
      </c>
      <c r="W94" s="68">
        <f>V94/N116</f>
        <v>0.0012774655084312723</v>
      </c>
      <c r="X94" s="67">
        <f>SUM(P94:P94)</f>
        <v>7</v>
      </c>
      <c r="Y94" s="71">
        <f>X94/P116</f>
        <v>0.0009330845107971208</v>
      </c>
    </row>
    <row r="95" spans="11:25" ht="13.5">
      <c r="K95" s="61" t="s">
        <v>112</v>
      </c>
      <c r="L95" s="67">
        <f>'地区別5歳毎'!V47</f>
        <v>6</v>
      </c>
      <c r="M95" s="70">
        <f>L95/L116</f>
        <v>0.0016722408026755853</v>
      </c>
      <c r="N95" s="67">
        <f>'地区別5歳毎'!V48</f>
        <v>22</v>
      </c>
      <c r="O95" s="68">
        <f>N95/N116</f>
        <v>0.005620848237097598</v>
      </c>
      <c r="P95" s="67">
        <f t="shared" si="3"/>
        <v>28</v>
      </c>
      <c r="Q95" s="71">
        <f>P95/P116</f>
        <v>0.003732338043188483</v>
      </c>
      <c r="S95" s="61" t="s">
        <v>137</v>
      </c>
      <c r="T95" s="67">
        <f>SUM(L94:L95)</f>
        <v>8</v>
      </c>
      <c r="U95" s="70">
        <f>T95/L116</f>
        <v>0.002229654403567447</v>
      </c>
      <c r="V95" s="67">
        <f>SUM(N94:N95)</f>
        <v>27</v>
      </c>
      <c r="W95" s="68">
        <f>V95/N116</f>
        <v>0.006898313745528871</v>
      </c>
      <c r="X95" s="67">
        <f>SUM(P94:P95)</f>
        <v>35</v>
      </c>
      <c r="Y95" s="71">
        <f>X95/P116</f>
        <v>0.004665422553985604</v>
      </c>
    </row>
    <row r="96" spans="11:25" ht="13.5">
      <c r="K96" s="61" t="s">
        <v>113</v>
      </c>
      <c r="L96" s="67">
        <f>'地区別5歳毎'!U47</f>
        <v>29</v>
      </c>
      <c r="M96" s="70">
        <f>L96/L116</f>
        <v>0.008082497212931996</v>
      </c>
      <c r="N96" s="67">
        <f>'地区別5歳毎'!U48</f>
        <v>110</v>
      </c>
      <c r="O96" s="68">
        <f>N96/N116</f>
        <v>0.02810424118548799</v>
      </c>
      <c r="P96" s="67">
        <f t="shared" si="3"/>
        <v>139</v>
      </c>
      <c r="Q96" s="71">
        <f>P96/P116</f>
        <v>0.018528392428685685</v>
      </c>
      <c r="S96" s="61" t="s">
        <v>138</v>
      </c>
      <c r="T96" s="67">
        <f>SUM(L94:L96)</f>
        <v>37</v>
      </c>
      <c r="U96" s="70">
        <f>T96/L116</f>
        <v>0.010312151616499442</v>
      </c>
      <c r="V96" s="67">
        <f>SUM(N94:N96)</f>
        <v>137</v>
      </c>
      <c r="W96" s="68">
        <f>V96/N116</f>
        <v>0.035002554931016866</v>
      </c>
      <c r="X96" s="67">
        <f>SUM(P94:P96)</f>
        <v>174</v>
      </c>
      <c r="Y96" s="71">
        <f>X96/P116</f>
        <v>0.023193814982671288</v>
      </c>
    </row>
    <row r="97" spans="11:25" ht="13.5">
      <c r="K97" s="61" t="s">
        <v>114</v>
      </c>
      <c r="L97" s="67">
        <f>'地区別5歳毎'!T47</f>
        <v>90</v>
      </c>
      <c r="M97" s="70">
        <f>L97/L116</f>
        <v>0.02508361204013378</v>
      </c>
      <c r="N97" s="67">
        <f>'地区別5歳毎'!T48</f>
        <v>206</v>
      </c>
      <c r="O97" s="68">
        <f>N97/N116</f>
        <v>0.05263157894736842</v>
      </c>
      <c r="P97" s="67">
        <f t="shared" si="3"/>
        <v>296</v>
      </c>
      <c r="Q97" s="71">
        <f>P97/P116</f>
        <v>0.03945614502799254</v>
      </c>
      <c r="S97" s="61" t="s">
        <v>139</v>
      </c>
      <c r="T97" s="67">
        <f>SUM(L94:L97)</f>
        <v>127</v>
      </c>
      <c r="U97" s="70">
        <f>T97/L116</f>
        <v>0.035395763656633224</v>
      </c>
      <c r="V97" s="67">
        <f>SUM(N94:N97)</f>
        <v>343</v>
      </c>
      <c r="W97" s="68">
        <f>V97/N116</f>
        <v>0.08763413387838528</v>
      </c>
      <c r="X97" s="67">
        <f>SUM(P94:P97)</f>
        <v>470</v>
      </c>
      <c r="Y97" s="71">
        <f>X97/P116</f>
        <v>0.06264996001066382</v>
      </c>
    </row>
    <row r="98" spans="11:25" ht="13.5">
      <c r="K98" s="61" t="s">
        <v>115</v>
      </c>
      <c r="L98" s="67">
        <f>'地区別5歳毎'!S47</f>
        <v>122</v>
      </c>
      <c r="M98" s="70">
        <f>L98/L116</f>
        <v>0.03400222965440357</v>
      </c>
      <c r="N98" s="67">
        <f>'地区別5歳毎'!S48</f>
        <v>240</v>
      </c>
      <c r="O98" s="68">
        <f>N98/N116</f>
        <v>0.061318344404701075</v>
      </c>
      <c r="P98" s="67">
        <f t="shared" si="3"/>
        <v>362</v>
      </c>
      <c r="Q98" s="71">
        <f>P98/P116</f>
        <v>0.04825379898693682</v>
      </c>
      <c r="S98" s="61" t="s">
        <v>140</v>
      </c>
      <c r="T98" s="67">
        <f>SUM(L94:L98)</f>
        <v>249</v>
      </c>
      <c r="U98" s="70">
        <f>T98/L116</f>
        <v>0.06939799331103678</v>
      </c>
      <c r="V98" s="67">
        <f>SUM(N94:N98)</f>
        <v>583</v>
      </c>
      <c r="W98" s="68">
        <f>V98/N116</f>
        <v>0.14895247828308636</v>
      </c>
      <c r="X98" s="67">
        <f>SUM(P94:P98)</f>
        <v>832</v>
      </c>
      <c r="Y98" s="71">
        <f>X98/P116</f>
        <v>0.11090375899760065</v>
      </c>
    </row>
    <row r="99" spans="11:25" ht="13.5">
      <c r="K99" s="61" t="s">
        <v>116</v>
      </c>
      <c r="L99" s="67">
        <f>'地区別5歳毎'!R47</f>
        <v>183</v>
      </c>
      <c r="M99" s="70">
        <f>L99/L116</f>
        <v>0.05100334448160535</v>
      </c>
      <c r="N99" s="67">
        <f>'地区別5歳毎'!R48</f>
        <v>233</v>
      </c>
      <c r="O99" s="68">
        <f>N99/N116</f>
        <v>0.05952989269289729</v>
      </c>
      <c r="P99" s="67">
        <f t="shared" si="3"/>
        <v>416</v>
      </c>
      <c r="Q99" s="71">
        <f>P99/P116</f>
        <v>0.05545187949880032</v>
      </c>
      <c r="S99" s="61" t="s">
        <v>141</v>
      </c>
      <c r="T99" s="67">
        <f>SUM(L94:L99)</f>
        <v>432</v>
      </c>
      <c r="U99" s="70">
        <f>T99/L116</f>
        <v>0.12040133779264214</v>
      </c>
      <c r="V99" s="67">
        <f>SUM(N94:N99)</f>
        <v>816</v>
      </c>
      <c r="W99" s="68">
        <f>V99/N116</f>
        <v>0.20848237097598366</v>
      </c>
      <c r="X99" s="67">
        <f>SUM(P94:P99)</f>
        <v>1248</v>
      </c>
      <c r="Y99" s="71">
        <f>X99/P116</f>
        <v>0.16635563849640095</v>
      </c>
    </row>
    <row r="100" spans="11:25" ht="13.5">
      <c r="K100" s="61" t="s">
        <v>117</v>
      </c>
      <c r="L100" s="67">
        <f>'地区別5歳毎'!Q47</f>
        <v>196</v>
      </c>
      <c r="M100" s="70">
        <f>L100/L116</f>
        <v>0.054626532887402456</v>
      </c>
      <c r="N100" s="67">
        <f>'地区別5歳毎'!Q48</f>
        <v>240</v>
      </c>
      <c r="O100" s="68">
        <f>N100/N116</f>
        <v>0.061318344404701075</v>
      </c>
      <c r="P100" s="67">
        <f t="shared" si="3"/>
        <v>436</v>
      </c>
      <c r="Q100" s="71">
        <f>P100/P116</f>
        <v>0.05811783524393495</v>
      </c>
      <c r="S100" s="61" t="s">
        <v>142</v>
      </c>
      <c r="T100" s="67">
        <f>SUM(L94:L100)</f>
        <v>628</v>
      </c>
      <c r="U100" s="70">
        <f>T100/L116</f>
        <v>0.1750278706800446</v>
      </c>
      <c r="V100" s="67">
        <f>SUM(N94:N100)</f>
        <v>1056</v>
      </c>
      <c r="W100" s="68">
        <f>V100/N116</f>
        <v>0.26980071538068473</v>
      </c>
      <c r="X100" s="67">
        <f>SUM(P94:P100)</f>
        <v>1684</v>
      </c>
      <c r="Y100" s="71">
        <f>X100/P116</f>
        <v>0.2244734737403359</v>
      </c>
    </row>
    <row r="101" spans="11:25" ht="13.5">
      <c r="K101" s="61" t="s">
        <v>118</v>
      </c>
      <c r="L101" s="67">
        <f>'地区別5歳毎'!P47</f>
        <v>293</v>
      </c>
      <c r="M101" s="70">
        <f>L101/L116</f>
        <v>0.08166109253065774</v>
      </c>
      <c r="N101" s="67">
        <f>'地区別5歳毎'!P48</f>
        <v>299</v>
      </c>
      <c r="O101" s="68">
        <f>N101/N116</f>
        <v>0.07639243740419009</v>
      </c>
      <c r="P101" s="67">
        <f t="shared" si="3"/>
        <v>592</v>
      </c>
      <c r="Q101" s="71">
        <f>P101/P116</f>
        <v>0.07891229005598507</v>
      </c>
      <c r="S101" s="61" t="s">
        <v>143</v>
      </c>
      <c r="T101" s="67">
        <f>SUM(L94:L101)</f>
        <v>921</v>
      </c>
      <c r="U101" s="70">
        <f>T101/L116</f>
        <v>0.25668896321070234</v>
      </c>
      <c r="V101" s="67">
        <f>SUM(N94:N101)</f>
        <v>1355</v>
      </c>
      <c r="W101" s="68">
        <f>V101/N116</f>
        <v>0.34619315278487484</v>
      </c>
      <c r="X101" s="67">
        <f>SUM(P94:P101)</f>
        <v>2276</v>
      </c>
      <c r="Y101" s="71">
        <f>X101/P116</f>
        <v>0.303385763796321</v>
      </c>
    </row>
    <row r="102" spans="11:25" ht="13.5">
      <c r="K102" s="61" t="s">
        <v>119</v>
      </c>
      <c r="L102" s="67">
        <f>'地区別5歳毎'!O47</f>
        <v>356</v>
      </c>
      <c r="M102" s="70">
        <f>L102/L116</f>
        <v>0.09921962095875139</v>
      </c>
      <c r="N102" s="67">
        <f>'地区別5歳毎'!O48</f>
        <v>325</v>
      </c>
      <c r="O102" s="68">
        <f>N102/N116</f>
        <v>0.0830352580480327</v>
      </c>
      <c r="P102" s="67">
        <f t="shared" si="3"/>
        <v>681</v>
      </c>
      <c r="Q102" s="71">
        <f>P102/P116</f>
        <v>0.09077579312183418</v>
      </c>
      <c r="S102" s="61" t="s">
        <v>144</v>
      </c>
      <c r="T102" s="67">
        <f>SUM(L94:L102)</f>
        <v>1277</v>
      </c>
      <c r="U102" s="70">
        <f>T102/L116</f>
        <v>0.35590858416945376</v>
      </c>
      <c r="V102" s="67">
        <f>SUM(N94:N102)</f>
        <v>1680</v>
      </c>
      <c r="W102" s="68">
        <f>V102/N116</f>
        <v>0.4292284108329075</v>
      </c>
      <c r="X102" s="67">
        <f>SUM(P94:P102)</f>
        <v>2957</v>
      </c>
      <c r="Y102" s="71">
        <f>X102/P116</f>
        <v>0.39416155691815513</v>
      </c>
    </row>
    <row r="103" spans="11:25" ht="13.5">
      <c r="K103" s="61" t="s">
        <v>120</v>
      </c>
      <c r="L103" s="67">
        <f>'地区別5歳毎'!N47</f>
        <v>286</v>
      </c>
      <c r="M103" s="70">
        <f>L103/L116</f>
        <v>0.07971014492753623</v>
      </c>
      <c r="N103" s="67">
        <f>'地区別5歳毎'!N48</f>
        <v>268</v>
      </c>
      <c r="O103" s="68">
        <f>N103/N116</f>
        <v>0.0684721512519162</v>
      </c>
      <c r="P103" s="67">
        <f t="shared" si="3"/>
        <v>554</v>
      </c>
      <c r="Q103" s="71">
        <f>P103/P116</f>
        <v>0.07384697414022927</v>
      </c>
      <c r="S103" s="61" t="s">
        <v>145</v>
      </c>
      <c r="T103" s="67">
        <f>SUM(L94:L103)</f>
        <v>1563</v>
      </c>
      <c r="U103" s="70">
        <f>T103/L116</f>
        <v>0.43561872909698995</v>
      </c>
      <c r="V103" s="67">
        <f>SUM(N94:N103)</f>
        <v>1948</v>
      </c>
      <c r="W103" s="68">
        <f>V103/N116</f>
        <v>0.4977005620848237</v>
      </c>
      <c r="X103" s="67">
        <f>SUM(P94:P103)</f>
        <v>3511</v>
      </c>
      <c r="Y103" s="71">
        <f>X103/P116</f>
        <v>0.4680085310583844</v>
      </c>
    </row>
    <row r="104" spans="11:25" ht="13.5">
      <c r="K104" s="61" t="s">
        <v>121</v>
      </c>
      <c r="L104" s="67">
        <f>'地区別5歳毎'!M47</f>
        <v>256</v>
      </c>
      <c r="M104" s="70">
        <f>L104/L116</f>
        <v>0.0713489409141583</v>
      </c>
      <c r="N104" s="67">
        <f>'地区別5歳毎'!M48</f>
        <v>256</v>
      </c>
      <c r="O104" s="68">
        <f>N104/N116</f>
        <v>0.06540623403168115</v>
      </c>
      <c r="P104" s="67">
        <f t="shared" si="3"/>
        <v>512</v>
      </c>
      <c r="Q104" s="71">
        <f>P104/P116</f>
        <v>0.06824846707544655</v>
      </c>
      <c r="S104" s="61" t="s">
        <v>146</v>
      </c>
      <c r="T104" s="67">
        <f>SUM(L94:L104)</f>
        <v>1819</v>
      </c>
      <c r="U104" s="70">
        <f>T104/L116</f>
        <v>0.5069676700111483</v>
      </c>
      <c r="V104" s="67">
        <f>SUM(N94:N104)</f>
        <v>2204</v>
      </c>
      <c r="W104" s="68">
        <f>V104/N116</f>
        <v>0.5631067961165048</v>
      </c>
      <c r="X104" s="67">
        <f>SUM(P94:P104)</f>
        <v>4023</v>
      </c>
      <c r="Y104" s="71">
        <f>X104/P116</f>
        <v>0.536256998133831</v>
      </c>
    </row>
    <row r="105" spans="11:25" ht="13.5">
      <c r="K105" s="61" t="s">
        <v>122</v>
      </c>
      <c r="L105" s="67">
        <f>'地区別5歳毎'!L47</f>
        <v>230</v>
      </c>
      <c r="M105" s="70">
        <f>L105/L116</f>
        <v>0.0641025641025641</v>
      </c>
      <c r="N105" s="67">
        <f>'地区別5歳毎'!L48</f>
        <v>206</v>
      </c>
      <c r="O105" s="68">
        <f>N105/N116</f>
        <v>0.05263157894736842</v>
      </c>
      <c r="P105" s="67">
        <f t="shared" si="3"/>
        <v>436</v>
      </c>
      <c r="Q105" s="71">
        <f>P105/P116</f>
        <v>0.05811783524393495</v>
      </c>
      <c r="S105" s="61" t="s">
        <v>147</v>
      </c>
      <c r="T105" s="67">
        <f>SUM(L94:L105)</f>
        <v>2049</v>
      </c>
      <c r="U105" s="70">
        <f>T105/L116</f>
        <v>0.5710702341137124</v>
      </c>
      <c r="V105" s="67">
        <f>SUM(N94:N105)</f>
        <v>2410</v>
      </c>
      <c r="W105" s="68">
        <f>V105/N116</f>
        <v>0.6157383750638733</v>
      </c>
      <c r="X105" s="67">
        <f>SUM(P94:P105)</f>
        <v>4459</v>
      </c>
      <c r="Y105" s="71">
        <f>X105/P116</f>
        <v>0.594374833377766</v>
      </c>
    </row>
    <row r="106" spans="11:25" ht="13.5">
      <c r="K106" s="61" t="s">
        <v>123</v>
      </c>
      <c r="L106" s="67">
        <f>'地区別5歳毎'!K47</f>
        <v>209</v>
      </c>
      <c r="M106" s="70">
        <f>L106/L116</f>
        <v>0.05824972129319955</v>
      </c>
      <c r="N106" s="67">
        <f>'地区別5歳毎'!K48</f>
        <v>198</v>
      </c>
      <c r="O106" s="68">
        <f>N106/N116</f>
        <v>0.05058763413387839</v>
      </c>
      <c r="P106" s="67">
        <f t="shared" si="3"/>
        <v>407</v>
      </c>
      <c r="Q106" s="71">
        <f>P106/P116</f>
        <v>0.054252199413489736</v>
      </c>
      <c r="S106" s="61" t="s">
        <v>104</v>
      </c>
      <c r="T106" s="67">
        <f>SUM(L106:L114)</f>
        <v>1539</v>
      </c>
      <c r="U106" s="70">
        <f>T106/L116</f>
        <v>0.4289297658862876</v>
      </c>
      <c r="V106" s="67">
        <f>SUM(N106:N114)</f>
        <v>1504</v>
      </c>
      <c r="W106" s="68">
        <f>V106/N116</f>
        <v>0.3842616249361267</v>
      </c>
      <c r="X106" s="67">
        <f>SUM(P106:P114)</f>
        <v>3043</v>
      </c>
      <c r="Y106" s="71">
        <f>X106/P116</f>
        <v>0.4056251666222341</v>
      </c>
    </row>
    <row r="107" spans="11:25" ht="13.5">
      <c r="K107" s="61" t="s">
        <v>124</v>
      </c>
      <c r="L107" s="67">
        <f>'地区別5歳毎'!J47</f>
        <v>186</v>
      </c>
      <c r="M107" s="70">
        <f>L107/L116</f>
        <v>0.051839464882943144</v>
      </c>
      <c r="N107" s="67">
        <f>'地区別5歳毎'!J48</f>
        <v>177</v>
      </c>
      <c r="O107" s="68">
        <f>N107/N116</f>
        <v>0.04522227899846704</v>
      </c>
      <c r="P107" s="67">
        <f t="shared" si="3"/>
        <v>363</v>
      </c>
      <c r="Q107" s="71">
        <f>P107/P116</f>
        <v>0.04838709677419355</v>
      </c>
      <c r="S107" s="61" t="s">
        <v>105</v>
      </c>
      <c r="T107" s="67">
        <f>SUM(L107:L114)</f>
        <v>1330</v>
      </c>
      <c r="U107" s="70">
        <f>T107/L116</f>
        <v>0.37068004459308806</v>
      </c>
      <c r="V107" s="67">
        <f>SUM(N107:N114)</f>
        <v>1306</v>
      </c>
      <c r="W107" s="68">
        <f>V107/N116</f>
        <v>0.33367399080224835</v>
      </c>
      <c r="X107" s="67">
        <f>SUM(P107:P114)</f>
        <v>2636</v>
      </c>
      <c r="Y107" s="71">
        <f>X107/P116</f>
        <v>0.35137296720874434</v>
      </c>
    </row>
    <row r="108" spans="11:25" ht="13.5">
      <c r="K108" s="61" t="s">
        <v>125</v>
      </c>
      <c r="L108" s="67">
        <f>'地区別5歳毎'!I47</f>
        <v>187</v>
      </c>
      <c r="M108" s="70">
        <f>L108/L116</f>
        <v>0.05211817168338907</v>
      </c>
      <c r="N108" s="67">
        <f>'地区別5歳毎'!I48</f>
        <v>171</v>
      </c>
      <c r="O108" s="68">
        <f>N108/N116</f>
        <v>0.043689320388349516</v>
      </c>
      <c r="P108" s="67">
        <f t="shared" si="3"/>
        <v>358</v>
      </c>
      <c r="Q108" s="71">
        <f>P108/P116</f>
        <v>0.04772060783790989</v>
      </c>
      <c r="S108" s="61" t="s">
        <v>106</v>
      </c>
      <c r="T108" s="67">
        <f>SUM(L108:L114)</f>
        <v>1144</v>
      </c>
      <c r="U108" s="70">
        <f>T108/L116</f>
        <v>0.3188405797101449</v>
      </c>
      <c r="V108" s="67">
        <f>SUM(N108:N114)</f>
        <v>1129</v>
      </c>
      <c r="W108" s="68">
        <f>V108/N116</f>
        <v>0.2884517118037813</v>
      </c>
      <c r="X108" s="67">
        <f>SUM(P108:P114)</f>
        <v>2273</v>
      </c>
      <c r="Y108" s="71">
        <f>X108/P116</f>
        <v>0.3029858704345508</v>
      </c>
    </row>
    <row r="109" spans="11:25" ht="13.5">
      <c r="K109" s="61" t="s">
        <v>126</v>
      </c>
      <c r="L109" s="67">
        <f>'地区別5歳毎'!H47</f>
        <v>147</v>
      </c>
      <c r="M109" s="70">
        <f>L109/L116</f>
        <v>0.04096989966555184</v>
      </c>
      <c r="N109" s="67">
        <f>'地区別5歳毎'!H48</f>
        <v>147</v>
      </c>
      <c r="O109" s="68">
        <f>N109/N116</f>
        <v>0.03755748594787941</v>
      </c>
      <c r="P109" s="67">
        <f t="shared" si="3"/>
        <v>294</v>
      </c>
      <c r="Q109" s="71">
        <f>P109/P116</f>
        <v>0.03918954945347907</v>
      </c>
      <c r="S109" s="61" t="s">
        <v>107</v>
      </c>
      <c r="T109" s="67">
        <f>SUM(L109:L114)</f>
        <v>957</v>
      </c>
      <c r="U109" s="70">
        <f>T109/L116</f>
        <v>0.26672240802675584</v>
      </c>
      <c r="V109" s="67">
        <f>SUM(N109:N114)</f>
        <v>958</v>
      </c>
      <c r="W109" s="68">
        <f>V109/N116</f>
        <v>0.2447623914154318</v>
      </c>
      <c r="X109" s="67">
        <f>SUM(P109:P114)</f>
        <v>1915</v>
      </c>
      <c r="Y109" s="71">
        <f>X109/P116</f>
        <v>0.2552652625966409</v>
      </c>
    </row>
    <row r="110" spans="11:25" ht="13.5">
      <c r="K110" s="61" t="s">
        <v>127</v>
      </c>
      <c r="L110" s="67">
        <f>'地区別5歳毎'!G47</f>
        <v>170</v>
      </c>
      <c r="M110" s="70">
        <f>L110/L116</f>
        <v>0.04738015607580825</v>
      </c>
      <c r="N110" s="67">
        <f>'地区別5歳毎'!G48</f>
        <v>180</v>
      </c>
      <c r="O110" s="68">
        <f>N110/N116</f>
        <v>0.045988758303525806</v>
      </c>
      <c r="P110" s="67">
        <f t="shared" si="3"/>
        <v>350</v>
      </c>
      <c r="Q110" s="71">
        <f>P110/P116</f>
        <v>0.046654225539856035</v>
      </c>
      <c r="S110" s="61" t="s">
        <v>108</v>
      </c>
      <c r="T110" s="67">
        <f>SUM(L110:L114)</f>
        <v>810</v>
      </c>
      <c r="U110" s="70">
        <f>T110/L116</f>
        <v>0.225752508361204</v>
      </c>
      <c r="V110" s="67">
        <f>SUM(N110:N114)</f>
        <v>811</v>
      </c>
      <c r="W110" s="68">
        <f>V110/N116</f>
        <v>0.20720490546755238</v>
      </c>
      <c r="X110" s="67">
        <f>SUM(P110:P114)</f>
        <v>1621</v>
      </c>
      <c r="Y110" s="71">
        <f>X110/P116</f>
        <v>0.21607571314316182</v>
      </c>
    </row>
    <row r="111" spans="11:25" ht="13.5">
      <c r="K111" s="61" t="s">
        <v>128</v>
      </c>
      <c r="L111" s="67">
        <f>'地区別5歳毎'!F47</f>
        <v>189</v>
      </c>
      <c r="M111" s="70">
        <f>L111/L116</f>
        <v>0.052675585284280936</v>
      </c>
      <c r="N111" s="67">
        <f>'地区別5歳毎'!F48</f>
        <v>194</v>
      </c>
      <c r="O111" s="68">
        <f>N111/N116</f>
        <v>0.049565661727133364</v>
      </c>
      <c r="P111" s="67">
        <f t="shared" si="3"/>
        <v>383</v>
      </c>
      <c r="Q111" s="71">
        <f>P111/P116</f>
        <v>0.05105305251932818</v>
      </c>
      <c r="S111" s="61" t="s">
        <v>109</v>
      </c>
      <c r="T111" s="67">
        <f>SUM(L111:L114)</f>
        <v>640</v>
      </c>
      <c r="U111" s="70">
        <f>T111/L116</f>
        <v>0.17837235228539577</v>
      </c>
      <c r="V111" s="67">
        <f>SUM(N111:N114)</f>
        <v>631</v>
      </c>
      <c r="W111" s="68">
        <f>V111/N116</f>
        <v>0.16121614716402657</v>
      </c>
      <c r="X111" s="67">
        <f>SUM(P111:P114)</f>
        <v>1271</v>
      </c>
      <c r="Y111" s="71">
        <f>X111/P116</f>
        <v>0.16942148760330578</v>
      </c>
    </row>
    <row r="112" spans="11:25" ht="13.5">
      <c r="K112" s="61" t="s">
        <v>129</v>
      </c>
      <c r="L112" s="67">
        <f>'地区別5歳毎'!E47</f>
        <v>164</v>
      </c>
      <c r="M112" s="70">
        <f>L112/L116</f>
        <v>0.045707915273132664</v>
      </c>
      <c r="N112" s="67">
        <f>'地区別5歳毎'!E48</f>
        <v>161</v>
      </c>
      <c r="O112" s="68">
        <f>N112/N116</f>
        <v>0.04113438937148697</v>
      </c>
      <c r="P112" s="67">
        <f t="shared" si="3"/>
        <v>325</v>
      </c>
      <c r="Q112" s="71">
        <f>P112/P116</f>
        <v>0.04332178085843775</v>
      </c>
      <c r="S112" s="61" t="s">
        <v>110</v>
      </c>
      <c r="T112" s="67">
        <f>SUM(L112:L114)</f>
        <v>451</v>
      </c>
      <c r="U112" s="70">
        <f>T112/L116</f>
        <v>0.12569676700111482</v>
      </c>
      <c r="V112" s="67">
        <f>SUM(N112:N114)</f>
        <v>437</v>
      </c>
      <c r="W112" s="68">
        <f>V112/N116</f>
        <v>0.11165048543689321</v>
      </c>
      <c r="X112" s="67">
        <f>SUM(P112:P114)</f>
        <v>888</v>
      </c>
      <c r="Y112" s="71">
        <f>X112/P116</f>
        <v>0.11836843508397761</v>
      </c>
    </row>
    <row r="113" spans="11:25" ht="13.5">
      <c r="K113" s="61" t="s">
        <v>130</v>
      </c>
      <c r="L113" s="67">
        <f>'地区別5歳毎'!D47</f>
        <v>149</v>
      </c>
      <c r="M113" s="70">
        <f>L113/L116</f>
        <v>0.041527313266443704</v>
      </c>
      <c r="N113" s="67">
        <f>'地区別5歳毎'!D48</f>
        <v>154</v>
      </c>
      <c r="O113" s="68">
        <f>N113/N116</f>
        <v>0.03934593765968319</v>
      </c>
      <c r="P113" s="67">
        <f t="shared" si="3"/>
        <v>303</v>
      </c>
      <c r="Q113" s="71">
        <f>P113/P116</f>
        <v>0.04038922953878966</v>
      </c>
      <c r="S113" s="61" t="s">
        <v>3</v>
      </c>
      <c r="T113" s="67">
        <f>SUM(L113:L114)</f>
        <v>287</v>
      </c>
      <c r="U113" s="70">
        <f>T113/L116</f>
        <v>0.07998885172798216</v>
      </c>
      <c r="V113" s="67">
        <f>SUM(N113:N114)</f>
        <v>276</v>
      </c>
      <c r="W113" s="68">
        <f>V113/N116</f>
        <v>0.07051609606540624</v>
      </c>
      <c r="X113" s="67">
        <f>SUM(P113:P114)</f>
        <v>563</v>
      </c>
      <c r="Y113" s="71">
        <f>X113/P116</f>
        <v>0.07504665422553985</v>
      </c>
    </row>
    <row r="114" spans="11:25" ht="13.5">
      <c r="K114" s="61" t="s">
        <v>131</v>
      </c>
      <c r="L114" s="67">
        <f>'地区別5歳毎'!C47</f>
        <v>138</v>
      </c>
      <c r="M114" s="70">
        <f>L114/L116</f>
        <v>0.038461538461538464</v>
      </c>
      <c r="N114" s="67">
        <f>'地区別5歳毎'!C48</f>
        <v>122</v>
      </c>
      <c r="O114" s="68">
        <f>N114/N116</f>
        <v>0.031170158405723045</v>
      </c>
      <c r="P114" s="67">
        <f t="shared" si="3"/>
        <v>260</v>
      </c>
      <c r="Q114" s="71">
        <f>P114/P116</f>
        <v>0.0346574246867502</v>
      </c>
      <c r="S114" s="61" t="s">
        <v>111</v>
      </c>
      <c r="T114" s="67">
        <f>SUM(L114:L114)</f>
        <v>138</v>
      </c>
      <c r="U114" s="70">
        <f>T114/L116</f>
        <v>0.038461538461538464</v>
      </c>
      <c r="V114" s="67">
        <f>SUM(N114:N114)</f>
        <v>122</v>
      </c>
      <c r="W114" s="68">
        <f>V114/N116</f>
        <v>0.031170158405723045</v>
      </c>
      <c r="X114" s="67">
        <f>SUM(P114:P114)</f>
        <v>260</v>
      </c>
      <c r="Y114" s="71">
        <f>X114/P116</f>
        <v>0.0346574246867502</v>
      </c>
    </row>
    <row r="115" ht="13.5">
      <c r="K115" s="61"/>
    </row>
    <row r="116" spans="11:17" ht="13.5">
      <c r="K116" s="61"/>
      <c r="L116" s="67">
        <f>SUM(L94:L114)</f>
        <v>3588</v>
      </c>
      <c r="M116" s="66"/>
      <c r="N116" s="67">
        <f>SUM(N94:N114)</f>
        <v>3914</v>
      </c>
      <c r="O116" s="62"/>
      <c r="P116" s="67">
        <f>SUM(P94:P114)</f>
        <v>7502</v>
      </c>
      <c r="Q116" s="62"/>
    </row>
    <row r="121" ht="13.5">
      <c r="B121" s="72" t="s">
        <v>135</v>
      </c>
    </row>
    <row r="122" spans="11:24" ht="13.5">
      <c r="K122" s="61"/>
      <c r="P122" t="s">
        <v>103</v>
      </c>
      <c r="X122" t="s">
        <v>103</v>
      </c>
    </row>
    <row r="123" spans="11:25" ht="13.5">
      <c r="K123" s="61"/>
      <c r="L123" s="66" t="s">
        <v>97</v>
      </c>
      <c r="M123" s="69" t="s">
        <v>98</v>
      </c>
      <c r="N123" s="66" t="s">
        <v>99</v>
      </c>
      <c r="O123" s="63" t="s">
        <v>100</v>
      </c>
      <c r="P123" s="62" t="s">
        <v>101</v>
      </c>
      <c r="Q123" s="64" t="s">
        <v>102</v>
      </c>
      <c r="S123" s="61"/>
      <c r="T123" s="66" t="s">
        <v>97</v>
      </c>
      <c r="U123" s="69" t="s">
        <v>98</v>
      </c>
      <c r="V123" s="66" t="s">
        <v>99</v>
      </c>
      <c r="W123" s="63" t="s">
        <v>100</v>
      </c>
      <c r="X123" s="62" t="s">
        <v>101</v>
      </c>
      <c r="Y123" s="64" t="s">
        <v>102</v>
      </c>
    </row>
    <row r="124" spans="11:25" ht="13.5">
      <c r="K124" s="61" t="s">
        <v>17</v>
      </c>
      <c r="L124" s="67">
        <f>'地区別5歳毎'!W62</f>
        <v>1</v>
      </c>
      <c r="M124" s="70">
        <f>L124/L146</f>
        <v>0.0002065688907250568</v>
      </c>
      <c r="N124" s="67">
        <f>'地区別5歳毎'!W63</f>
        <v>7</v>
      </c>
      <c r="O124" s="68">
        <f>N124/N146</f>
        <v>0.0012987012987012987</v>
      </c>
      <c r="P124" s="67">
        <f aca="true" t="shared" si="4" ref="P124:P144">L124+N124</f>
        <v>8</v>
      </c>
      <c r="Q124" s="71">
        <f>P124/P146</f>
        <v>0.0007819372495357248</v>
      </c>
      <c r="S124" s="61" t="s">
        <v>1</v>
      </c>
      <c r="T124" s="67">
        <f>SUM(L124:L124)</f>
        <v>1</v>
      </c>
      <c r="U124" s="70">
        <f>T124/L146</f>
        <v>0.0002065688907250568</v>
      </c>
      <c r="V124" s="67">
        <f>SUM(N124:N124)</f>
        <v>7</v>
      </c>
      <c r="W124" s="68">
        <f>V124/N146</f>
        <v>0.0012987012987012987</v>
      </c>
      <c r="X124" s="67">
        <f>SUM(P124:P124)</f>
        <v>8</v>
      </c>
      <c r="Y124" s="71">
        <f>X124/P146</f>
        <v>0.0007819372495357248</v>
      </c>
    </row>
    <row r="125" spans="11:25" ht="13.5">
      <c r="K125" s="61" t="s">
        <v>112</v>
      </c>
      <c r="L125" s="67">
        <f>'地区別5歳毎'!V62</f>
        <v>12</v>
      </c>
      <c r="M125" s="70">
        <f>L125/L146</f>
        <v>0.0024788266887006815</v>
      </c>
      <c r="N125" s="67">
        <f>'地区別5歳毎'!V63</f>
        <v>48</v>
      </c>
      <c r="O125" s="68">
        <f>N125/N146</f>
        <v>0.008905380333951763</v>
      </c>
      <c r="P125" s="67">
        <f t="shared" si="4"/>
        <v>60</v>
      </c>
      <c r="Q125" s="71">
        <f>P125/P146</f>
        <v>0.005864529371517936</v>
      </c>
      <c r="S125" s="61" t="s">
        <v>137</v>
      </c>
      <c r="T125" s="67">
        <f>SUM(L124:L125)</f>
        <v>13</v>
      </c>
      <c r="U125" s="70">
        <f>T125/L146</f>
        <v>0.0026853955794257384</v>
      </c>
      <c r="V125" s="67">
        <f>SUM(N124:N125)</f>
        <v>55</v>
      </c>
      <c r="W125" s="68">
        <f>V125/N146</f>
        <v>0.01020408163265306</v>
      </c>
      <c r="X125" s="67">
        <f>SUM(P124:P125)</f>
        <v>68</v>
      </c>
      <c r="Y125" s="71">
        <f>X125/P146</f>
        <v>0.00664646662105366</v>
      </c>
    </row>
    <row r="126" spans="11:25" ht="13.5">
      <c r="K126" s="61" t="s">
        <v>113</v>
      </c>
      <c r="L126" s="67">
        <f>'地区別5歳毎'!U62</f>
        <v>45</v>
      </c>
      <c r="M126" s="70">
        <f>L126/L146</f>
        <v>0.009295600082627557</v>
      </c>
      <c r="N126" s="67">
        <f>'地区別5歳毎'!U63</f>
        <v>137</v>
      </c>
      <c r="O126" s="68">
        <f>N126/N146</f>
        <v>0.02541743970315399</v>
      </c>
      <c r="P126" s="67">
        <f t="shared" si="4"/>
        <v>182</v>
      </c>
      <c r="Q126" s="71">
        <f>P126/P146</f>
        <v>0.017789072426937738</v>
      </c>
      <c r="S126" s="61" t="s">
        <v>138</v>
      </c>
      <c r="T126" s="67">
        <f>SUM(L124:L126)</f>
        <v>58</v>
      </c>
      <c r="U126" s="70">
        <f>T126/L146</f>
        <v>0.011980995662053295</v>
      </c>
      <c r="V126" s="67">
        <f>SUM(N124:N126)</f>
        <v>192</v>
      </c>
      <c r="W126" s="68">
        <f>V126/N146</f>
        <v>0.03562152133580705</v>
      </c>
      <c r="X126" s="67">
        <f>SUM(P124:P126)</f>
        <v>250</v>
      </c>
      <c r="Y126" s="71">
        <f>X126/P146</f>
        <v>0.024435539047991398</v>
      </c>
    </row>
    <row r="127" spans="11:25" ht="13.5">
      <c r="K127" s="61" t="s">
        <v>114</v>
      </c>
      <c r="L127" s="67">
        <f>'地区別5歳毎'!T62</f>
        <v>107</v>
      </c>
      <c r="M127" s="70">
        <f>L127/L146</f>
        <v>0.02210287130758108</v>
      </c>
      <c r="N127" s="67">
        <f>'地区別5歳毎'!T63</f>
        <v>270</v>
      </c>
      <c r="O127" s="68">
        <f>N127/N146</f>
        <v>0.05009276437847866</v>
      </c>
      <c r="P127" s="67">
        <f t="shared" si="4"/>
        <v>377</v>
      </c>
      <c r="Q127" s="71">
        <f>P127/P146</f>
        <v>0.036848792884371026</v>
      </c>
      <c r="S127" s="61" t="s">
        <v>139</v>
      </c>
      <c r="T127" s="67">
        <f>SUM(L124:L127)</f>
        <v>165</v>
      </c>
      <c r="U127" s="70">
        <f>T127/L146</f>
        <v>0.03408386696963437</v>
      </c>
      <c r="V127" s="67">
        <f>SUM(N124:N127)</f>
        <v>462</v>
      </c>
      <c r="W127" s="68">
        <f>V127/N146</f>
        <v>0.08571428571428572</v>
      </c>
      <c r="X127" s="67">
        <f>SUM(P124:P127)</f>
        <v>627</v>
      </c>
      <c r="Y127" s="71">
        <f>X127/P146</f>
        <v>0.06128433193236243</v>
      </c>
    </row>
    <row r="128" spans="11:25" ht="13.5">
      <c r="K128" s="61" t="s">
        <v>115</v>
      </c>
      <c r="L128" s="67">
        <f>'地区別5歳毎'!S62</f>
        <v>219</v>
      </c>
      <c r="M128" s="70">
        <f>L128/L146</f>
        <v>0.04523858706878744</v>
      </c>
      <c r="N128" s="67">
        <f>'地区別5歳毎'!S63</f>
        <v>349</v>
      </c>
      <c r="O128" s="68">
        <f>N128/N146</f>
        <v>0.06474953617810761</v>
      </c>
      <c r="P128" s="67">
        <f t="shared" si="4"/>
        <v>568</v>
      </c>
      <c r="Q128" s="71">
        <f>P128/P146</f>
        <v>0.05551754471703646</v>
      </c>
      <c r="S128" s="61" t="s">
        <v>140</v>
      </c>
      <c r="T128" s="67">
        <f>SUM(L124:L128)</f>
        <v>384</v>
      </c>
      <c r="U128" s="70">
        <f>T128/L146</f>
        <v>0.07932245403842181</v>
      </c>
      <c r="V128" s="67">
        <f>SUM(N124:N128)</f>
        <v>811</v>
      </c>
      <c r="W128" s="68">
        <f>V128/N146</f>
        <v>0.15046382189239332</v>
      </c>
      <c r="X128" s="67">
        <f>SUM(P124:P128)</f>
        <v>1195</v>
      </c>
      <c r="Y128" s="71">
        <f>X128/P146</f>
        <v>0.11680187664939888</v>
      </c>
    </row>
    <row r="129" spans="11:25" ht="13.5">
      <c r="K129" s="61" t="s">
        <v>116</v>
      </c>
      <c r="L129" s="67">
        <f>'地区別5歳毎'!R62</f>
        <v>226</v>
      </c>
      <c r="M129" s="70">
        <f>L129/L146</f>
        <v>0.04668456930386284</v>
      </c>
      <c r="N129" s="67">
        <f>'地区別5歳毎'!R63</f>
        <v>337</v>
      </c>
      <c r="O129" s="68">
        <f>N129/N146</f>
        <v>0.06252319109461967</v>
      </c>
      <c r="P129" s="67">
        <f t="shared" si="4"/>
        <v>563</v>
      </c>
      <c r="Q129" s="71">
        <f>P129/P146</f>
        <v>0.05502883393607663</v>
      </c>
      <c r="S129" s="61" t="s">
        <v>141</v>
      </c>
      <c r="T129" s="67">
        <f>SUM(L124:L129)</f>
        <v>610</v>
      </c>
      <c r="U129" s="70">
        <f>T129/L146</f>
        <v>0.12600702334228464</v>
      </c>
      <c r="V129" s="67">
        <f>SUM(N124:N129)</f>
        <v>1148</v>
      </c>
      <c r="W129" s="68">
        <f>V129/N146</f>
        <v>0.21298701298701297</v>
      </c>
      <c r="X129" s="67">
        <f>SUM(P124:P129)</f>
        <v>1758</v>
      </c>
      <c r="Y129" s="71">
        <f>X129/P146</f>
        <v>0.17183071058547553</v>
      </c>
    </row>
    <row r="130" spans="11:25" ht="13.5">
      <c r="K130" s="61" t="s">
        <v>117</v>
      </c>
      <c r="L130" s="67">
        <f>'地区別5歳毎'!Q62</f>
        <v>282</v>
      </c>
      <c r="M130" s="70">
        <f>L130/L146</f>
        <v>0.05825242718446602</v>
      </c>
      <c r="N130" s="67">
        <f>'地区別5歳毎'!Q63</f>
        <v>307</v>
      </c>
      <c r="O130" s="68">
        <f>N130/N146</f>
        <v>0.056957328385899814</v>
      </c>
      <c r="P130" s="67">
        <f t="shared" si="4"/>
        <v>589</v>
      </c>
      <c r="Q130" s="71">
        <f>P130/P146</f>
        <v>0.05757012999706774</v>
      </c>
      <c r="S130" s="61" t="s">
        <v>142</v>
      </c>
      <c r="T130" s="67">
        <f>SUM(L124:L130)</f>
        <v>892</v>
      </c>
      <c r="U130" s="70">
        <f>T130/L146</f>
        <v>0.18425945052675066</v>
      </c>
      <c r="V130" s="67">
        <f>SUM(N124:N130)</f>
        <v>1455</v>
      </c>
      <c r="W130" s="68">
        <f>V130/N146</f>
        <v>0.2699443413729128</v>
      </c>
      <c r="X130" s="67">
        <f>SUM(P124:P130)</f>
        <v>2347</v>
      </c>
      <c r="Y130" s="71">
        <f>X130/P146</f>
        <v>0.22940084058254326</v>
      </c>
    </row>
    <row r="131" spans="11:25" ht="13.5">
      <c r="K131" s="61" t="s">
        <v>118</v>
      </c>
      <c r="L131" s="67">
        <f>'地区別5歳毎'!P62</f>
        <v>421</v>
      </c>
      <c r="M131" s="70">
        <f>L131/L146</f>
        <v>0.08696550299524891</v>
      </c>
      <c r="N131" s="67">
        <f>'地区別5歳毎'!P63</f>
        <v>434</v>
      </c>
      <c r="O131" s="68">
        <f>N131/N146</f>
        <v>0.08051948051948052</v>
      </c>
      <c r="P131" s="67">
        <f t="shared" si="4"/>
        <v>855</v>
      </c>
      <c r="Q131" s="71">
        <f>P131/P146</f>
        <v>0.08356954354413058</v>
      </c>
      <c r="S131" s="61" t="s">
        <v>143</v>
      </c>
      <c r="T131" s="67">
        <f>SUM(L124:L131)</f>
        <v>1313</v>
      </c>
      <c r="U131" s="70">
        <f>T131/L146</f>
        <v>0.2712249535219996</v>
      </c>
      <c r="V131" s="67">
        <f>SUM(N124:N131)</f>
        <v>1889</v>
      </c>
      <c r="W131" s="68">
        <f>V131/N146</f>
        <v>0.35046382189239333</v>
      </c>
      <c r="X131" s="67">
        <f>SUM(P124:P131)</f>
        <v>3202</v>
      </c>
      <c r="Y131" s="71">
        <f>X131/P146</f>
        <v>0.31297038412667383</v>
      </c>
    </row>
    <row r="132" spans="11:25" ht="13.5">
      <c r="K132" s="61" t="s">
        <v>119</v>
      </c>
      <c r="L132" s="67">
        <f>'地区別5歳毎'!O62</f>
        <v>459</v>
      </c>
      <c r="M132" s="70">
        <f>L132/L146</f>
        <v>0.09481512084280107</v>
      </c>
      <c r="N132" s="67">
        <f>'地区別5歳毎'!O63</f>
        <v>385</v>
      </c>
      <c r="O132" s="68">
        <f>N132/N146</f>
        <v>0.07142857142857142</v>
      </c>
      <c r="P132" s="67">
        <f t="shared" si="4"/>
        <v>844</v>
      </c>
      <c r="Q132" s="71">
        <f>P132/P146</f>
        <v>0.08249437982601897</v>
      </c>
      <c r="S132" s="61" t="s">
        <v>144</v>
      </c>
      <c r="T132" s="67">
        <f>SUM(L124:L132)</f>
        <v>1772</v>
      </c>
      <c r="U132" s="70">
        <f>T132/L146</f>
        <v>0.3660400743648007</v>
      </c>
      <c r="V132" s="67">
        <f>SUM(N124:N132)</f>
        <v>2274</v>
      </c>
      <c r="W132" s="68">
        <f>V132/N146</f>
        <v>0.42189239332096473</v>
      </c>
      <c r="X132" s="67">
        <f>SUM(P124:P132)</f>
        <v>4046</v>
      </c>
      <c r="Y132" s="71">
        <f>X132/P146</f>
        <v>0.3954647639526928</v>
      </c>
    </row>
    <row r="133" spans="11:25" ht="13.5">
      <c r="K133" s="61" t="s">
        <v>120</v>
      </c>
      <c r="L133" s="67">
        <f>'地区別5歳毎'!N62</f>
        <v>391</v>
      </c>
      <c r="M133" s="70">
        <f>L133/L146</f>
        <v>0.08076843627349721</v>
      </c>
      <c r="N133" s="67">
        <f>'地区別5歳毎'!N63</f>
        <v>417</v>
      </c>
      <c r="O133" s="68">
        <f>N133/N146</f>
        <v>0.07736549165120593</v>
      </c>
      <c r="P133" s="67">
        <f t="shared" si="4"/>
        <v>808</v>
      </c>
      <c r="Q133" s="71">
        <f>P133/P146</f>
        <v>0.0789756622031082</v>
      </c>
      <c r="S133" s="61" t="s">
        <v>145</v>
      </c>
      <c r="T133" s="67">
        <f>SUM(L124:L133)</f>
        <v>2163</v>
      </c>
      <c r="U133" s="70">
        <f>T133/L146</f>
        <v>0.44680851063829785</v>
      </c>
      <c r="V133" s="67">
        <f>SUM(N124:N133)</f>
        <v>2691</v>
      </c>
      <c r="W133" s="68">
        <f>V133/N146</f>
        <v>0.49925788497217066</v>
      </c>
      <c r="X133" s="67">
        <f>SUM(P124:P133)</f>
        <v>4854</v>
      </c>
      <c r="Y133" s="71">
        <f>X133/P146</f>
        <v>0.474440426155801</v>
      </c>
    </row>
    <row r="134" spans="11:25" ht="13.5">
      <c r="K134" s="61" t="s">
        <v>121</v>
      </c>
      <c r="L134" s="67">
        <f>'地区別5歳毎'!M62</f>
        <v>336</v>
      </c>
      <c r="M134" s="70">
        <f>L134/L146</f>
        <v>0.06940714728361909</v>
      </c>
      <c r="N134" s="67">
        <f>'地区別5歳毎'!M63</f>
        <v>357</v>
      </c>
      <c r="O134" s="68">
        <f>N134/N146</f>
        <v>0.06623376623376623</v>
      </c>
      <c r="P134" s="67">
        <f t="shared" si="4"/>
        <v>693</v>
      </c>
      <c r="Q134" s="71">
        <f>P134/P146</f>
        <v>0.06773531424103216</v>
      </c>
      <c r="S134" s="61" t="s">
        <v>146</v>
      </c>
      <c r="T134" s="67">
        <f>SUM(L124:L134)</f>
        <v>2499</v>
      </c>
      <c r="U134" s="70">
        <f>T134/L146</f>
        <v>0.5162156579219169</v>
      </c>
      <c r="V134" s="67">
        <f>SUM(N124:N134)</f>
        <v>3048</v>
      </c>
      <c r="W134" s="68">
        <f>V134/N146</f>
        <v>0.5654916512059369</v>
      </c>
      <c r="X134" s="67">
        <f>SUM(P124:P134)</f>
        <v>5547</v>
      </c>
      <c r="Y134" s="71">
        <f>X134/P146</f>
        <v>0.5421757403968331</v>
      </c>
    </row>
    <row r="135" spans="11:25" ht="13.5">
      <c r="K135" s="61" t="s">
        <v>122</v>
      </c>
      <c r="L135" s="67">
        <f>'地区別5歳毎'!L62</f>
        <v>273</v>
      </c>
      <c r="M135" s="70">
        <f>L135/L146</f>
        <v>0.056393307167940505</v>
      </c>
      <c r="N135" s="67">
        <f>'地区別5歳毎'!L63</f>
        <v>285</v>
      </c>
      <c r="O135" s="68">
        <f>N135/N146</f>
        <v>0.05287569573283859</v>
      </c>
      <c r="P135" s="67">
        <f t="shared" si="4"/>
        <v>558</v>
      </c>
      <c r="Q135" s="71">
        <f>P135/P146</f>
        <v>0.054540123155116804</v>
      </c>
      <c r="S135" s="61" t="s">
        <v>147</v>
      </c>
      <c r="T135" s="67">
        <f>SUM(L124:L135)</f>
        <v>2772</v>
      </c>
      <c r="U135" s="70">
        <f>T135/L146</f>
        <v>0.5726089650898575</v>
      </c>
      <c r="V135" s="67">
        <f>SUM(N124:N135)</f>
        <v>3333</v>
      </c>
      <c r="W135" s="68">
        <f>V135/N146</f>
        <v>0.6183673469387755</v>
      </c>
      <c r="X135" s="67">
        <f>SUM(P124:P135)</f>
        <v>6105</v>
      </c>
      <c r="Y135" s="71">
        <f>X135/P146</f>
        <v>0.5967158635519499</v>
      </c>
    </row>
    <row r="136" spans="11:25" ht="13.5">
      <c r="K136" s="61" t="s">
        <v>123</v>
      </c>
      <c r="L136" s="67">
        <f>'地区別5歳毎'!K62</f>
        <v>288</v>
      </c>
      <c r="M136" s="70">
        <f>L136/L146</f>
        <v>0.05949184052881636</v>
      </c>
      <c r="N136" s="67">
        <f>'地区別5歳毎'!K63</f>
        <v>302</v>
      </c>
      <c r="O136" s="68">
        <f>N136/N146</f>
        <v>0.05602968460111317</v>
      </c>
      <c r="P136" s="67">
        <f t="shared" si="4"/>
        <v>590</v>
      </c>
      <c r="Q136" s="71">
        <f>P136/P146</f>
        <v>0.0576678721532597</v>
      </c>
      <c r="S136" s="61" t="s">
        <v>104</v>
      </c>
      <c r="T136" s="67">
        <f>SUM(L136:L144)</f>
        <v>2069</v>
      </c>
      <c r="U136" s="70">
        <f>T136/L146</f>
        <v>0.4273910349101425</v>
      </c>
      <c r="V136" s="67">
        <f>SUM(N136:N144)</f>
        <v>2057</v>
      </c>
      <c r="W136" s="68">
        <f>V136/N146</f>
        <v>0.3816326530612245</v>
      </c>
      <c r="X136" s="67">
        <f>SUM(P136:P144)</f>
        <v>4126</v>
      </c>
      <c r="Y136" s="71">
        <f>X136/P146</f>
        <v>0.40328413644805006</v>
      </c>
    </row>
    <row r="137" spans="11:25" ht="13.5">
      <c r="K137" s="61" t="s">
        <v>124</v>
      </c>
      <c r="L137" s="67">
        <f>'地区別5歳毎'!J62</f>
        <v>280</v>
      </c>
      <c r="M137" s="70">
        <f>L137/L146</f>
        <v>0.05783928940301591</v>
      </c>
      <c r="N137" s="67">
        <f>'地区別5歳毎'!J63</f>
        <v>261</v>
      </c>
      <c r="O137" s="68">
        <f>N137/N146</f>
        <v>0.04842300556586271</v>
      </c>
      <c r="P137" s="67">
        <f t="shared" si="4"/>
        <v>541</v>
      </c>
      <c r="Q137" s="71">
        <f>P137/P146</f>
        <v>0.05287850649985339</v>
      </c>
      <c r="S137" s="61" t="s">
        <v>105</v>
      </c>
      <c r="T137" s="67">
        <f>SUM(L137:L144)</f>
        <v>1781</v>
      </c>
      <c r="U137" s="70">
        <f>T137/L146</f>
        <v>0.3678991943813262</v>
      </c>
      <c r="V137" s="67">
        <f>SUM(N137:N144)</f>
        <v>1755</v>
      </c>
      <c r="W137" s="68">
        <f>V137/N146</f>
        <v>0.32560296846011133</v>
      </c>
      <c r="X137" s="67">
        <f>SUM(P137:P144)</f>
        <v>3536</v>
      </c>
      <c r="Y137" s="71">
        <f>X137/P146</f>
        <v>0.34561626429479037</v>
      </c>
    </row>
    <row r="138" spans="11:25" ht="13.5">
      <c r="K138" s="61" t="s">
        <v>125</v>
      </c>
      <c r="L138" s="67">
        <f>'地区別5歳毎'!I62</f>
        <v>220</v>
      </c>
      <c r="M138" s="70">
        <f>L138/L146</f>
        <v>0.0454451559595125</v>
      </c>
      <c r="N138" s="67">
        <f>'地区別5歳毎'!I63</f>
        <v>225</v>
      </c>
      <c r="O138" s="68">
        <f>N138/N146</f>
        <v>0.041743970315398886</v>
      </c>
      <c r="P138" s="67">
        <f t="shared" si="4"/>
        <v>445</v>
      </c>
      <c r="Q138" s="71">
        <f>P138/P146</f>
        <v>0.04349525950542469</v>
      </c>
      <c r="S138" s="61" t="s">
        <v>106</v>
      </c>
      <c r="T138" s="67">
        <f>SUM(L138:L144)</f>
        <v>1501</v>
      </c>
      <c r="U138" s="70">
        <f>T138/L146</f>
        <v>0.31005990497831026</v>
      </c>
      <c r="V138" s="67">
        <f>SUM(N138:N144)</f>
        <v>1494</v>
      </c>
      <c r="W138" s="68">
        <f>V138/N146</f>
        <v>0.2771799628942486</v>
      </c>
      <c r="X138" s="67">
        <f>SUM(P138:P144)</f>
        <v>2995</v>
      </c>
      <c r="Y138" s="71">
        <f>X138/P146</f>
        <v>0.29273775779493694</v>
      </c>
    </row>
    <row r="139" spans="11:25" ht="13.5">
      <c r="K139" s="61" t="s">
        <v>126</v>
      </c>
      <c r="L139" s="67">
        <f>'地区別5歳毎'!H62</f>
        <v>195</v>
      </c>
      <c r="M139" s="70">
        <f>L139/L146</f>
        <v>0.04028093369138608</v>
      </c>
      <c r="N139" s="67">
        <f>'地区別5歳毎'!H63</f>
        <v>208</v>
      </c>
      <c r="O139" s="68">
        <f>N139/N146</f>
        <v>0.038589981447124305</v>
      </c>
      <c r="P139" s="67">
        <f t="shared" si="4"/>
        <v>403</v>
      </c>
      <c r="Q139" s="71">
        <f>P139/P146</f>
        <v>0.03939008894536213</v>
      </c>
      <c r="S139" s="61" t="s">
        <v>107</v>
      </c>
      <c r="T139" s="67">
        <f>SUM(L139:L144)</f>
        <v>1281</v>
      </c>
      <c r="U139" s="70">
        <f>T139/L146</f>
        <v>0.2646147490187978</v>
      </c>
      <c r="V139" s="67">
        <f>SUM(N139:N144)</f>
        <v>1269</v>
      </c>
      <c r="W139" s="68">
        <f>V139/N146</f>
        <v>0.23543599257884973</v>
      </c>
      <c r="X139" s="67">
        <f>SUM(P139:P144)</f>
        <v>2550</v>
      </c>
      <c r="Y139" s="71">
        <f>X139/P146</f>
        <v>0.24924249828951225</v>
      </c>
    </row>
    <row r="140" spans="11:25" ht="13.5">
      <c r="K140" s="61" t="s">
        <v>127</v>
      </c>
      <c r="L140" s="67">
        <f>'地区別5歳毎'!G62</f>
        <v>236</v>
      </c>
      <c r="M140" s="70">
        <f>L140/L146</f>
        <v>0.04875025821111341</v>
      </c>
      <c r="N140" s="67">
        <f>'地区別5歳毎'!G63</f>
        <v>251</v>
      </c>
      <c r="O140" s="68">
        <f>N140/N146</f>
        <v>0.04656771799628943</v>
      </c>
      <c r="P140" s="67">
        <f t="shared" si="4"/>
        <v>487</v>
      </c>
      <c r="Q140" s="71">
        <f>P140/P146</f>
        <v>0.04760043006548725</v>
      </c>
      <c r="S140" s="61" t="s">
        <v>108</v>
      </c>
      <c r="T140" s="67">
        <f>SUM(L140:L144)</f>
        <v>1086</v>
      </c>
      <c r="U140" s="70">
        <f>T140/L146</f>
        <v>0.2243338153274117</v>
      </c>
      <c r="V140" s="67">
        <f>SUM(N140:N144)</f>
        <v>1061</v>
      </c>
      <c r="W140" s="68">
        <f>V140/N146</f>
        <v>0.19684601113172542</v>
      </c>
      <c r="X140" s="67">
        <f>SUM(P140:P144)</f>
        <v>2147</v>
      </c>
      <c r="Y140" s="71">
        <f>X140/P146</f>
        <v>0.20985240934415014</v>
      </c>
    </row>
    <row r="141" spans="11:25" ht="13.5">
      <c r="K141" s="61" t="s">
        <v>128</v>
      </c>
      <c r="L141" s="67">
        <f>'地区別5歳毎'!F62</f>
        <v>237</v>
      </c>
      <c r="M141" s="70">
        <f>L141/L146</f>
        <v>0.04895682710183846</v>
      </c>
      <c r="N141" s="67">
        <f>'地区別5歳毎'!F63</f>
        <v>272</v>
      </c>
      <c r="O141" s="68">
        <f>N141/N146</f>
        <v>0.05046382189239332</v>
      </c>
      <c r="P141" s="67">
        <f t="shared" si="4"/>
        <v>509</v>
      </c>
      <c r="Q141" s="71">
        <f>P141/P146</f>
        <v>0.049750757501710485</v>
      </c>
      <c r="S141" s="61" t="s">
        <v>109</v>
      </c>
      <c r="T141" s="67">
        <f>SUM(L141:L144)</f>
        <v>850</v>
      </c>
      <c r="U141" s="70">
        <f>T141/L146</f>
        <v>0.17558355711629828</v>
      </c>
      <c r="V141" s="67">
        <f>SUM(N141:N144)</f>
        <v>810</v>
      </c>
      <c r="W141" s="68">
        <f>V141/N146</f>
        <v>0.150278293135436</v>
      </c>
      <c r="X141" s="67">
        <f>SUM(P141:P144)</f>
        <v>1660</v>
      </c>
      <c r="Y141" s="71">
        <f>X141/P146</f>
        <v>0.1622519792786629</v>
      </c>
    </row>
    <row r="142" spans="11:25" ht="13.5">
      <c r="K142" s="61" t="s">
        <v>129</v>
      </c>
      <c r="L142" s="67">
        <f>'地区別5歳毎'!E62</f>
        <v>228</v>
      </c>
      <c r="M142" s="70">
        <f>L142/L146</f>
        <v>0.047097707085312954</v>
      </c>
      <c r="N142" s="67">
        <f>'地区別5歳毎'!E63</f>
        <v>178</v>
      </c>
      <c r="O142" s="68">
        <f>N142/N146</f>
        <v>0.033024118738404454</v>
      </c>
      <c r="P142" s="67">
        <f t="shared" si="4"/>
        <v>406</v>
      </c>
      <c r="Q142" s="71">
        <f>P142/P146</f>
        <v>0.03968331541393803</v>
      </c>
      <c r="S142" s="61" t="s">
        <v>110</v>
      </c>
      <c r="T142" s="67">
        <f>SUM(L142:L144)</f>
        <v>613</v>
      </c>
      <c r="U142" s="70">
        <f>T142/L146</f>
        <v>0.12662673001445982</v>
      </c>
      <c r="V142" s="67">
        <f>SUM(N142:N144)</f>
        <v>538</v>
      </c>
      <c r="W142" s="68">
        <f>V142/N146</f>
        <v>0.09981447124304267</v>
      </c>
      <c r="X142" s="67">
        <f>SUM(P142:P144)</f>
        <v>1151</v>
      </c>
      <c r="Y142" s="71">
        <f>X142/P146</f>
        <v>0.1125012217769524</v>
      </c>
    </row>
    <row r="143" spans="11:25" ht="13.5">
      <c r="K143" s="61" t="s">
        <v>130</v>
      </c>
      <c r="L143" s="67">
        <f>'地区別5歳毎'!D62</f>
        <v>211</v>
      </c>
      <c r="M143" s="70">
        <f>L143/L146</f>
        <v>0.04358603594298699</v>
      </c>
      <c r="N143" s="67">
        <f>'地区別5歳毎'!D63</f>
        <v>193</v>
      </c>
      <c r="O143" s="68">
        <f>N143/N146</f>
        <v>0.03580705009276438</v>
      </c>
      <c r="P143" s="67">
        <f t="shared" si="4"/>
        <v>404</v>
      </c>
      <c r="Q143" s="71">
        <f>P143/P146</f>
        <v>0.0394878311015541</v>
      </c>
      <c r="S143" s="61" t="s">
        <v>3</v>
      </c>
      <c r="T143" s="67">
        <f>SUM(L143:L144)</f>
        <v>385</v>
      </c>
      <c r="U143" s="70">
        <f>T143/L146</f>
        <v>0.07952902292914688</v>
      </c>
      <c r="V143" s="67">
        <f>SUM(N143:N144)</f>
        <v>360</v>
      </c>
      <c r="W143" s="68">
        <f>V143/N146</f>
        <v>0.06679035250463822</v>
      </c>
      <c r="X143" s="67">
        <f>SUM(P143:P144)</f>
        <v>745</v>
      </c>
      <c r="Y143" s="71">
        <f>X143/P146</f>
        <v>0.07281790636301437</v>
      </c>
    </row>
    <row r="144" spans="11:25" ht="13.5">
      <c r="K144" s="61" t="s">
        <v>131</v>
      </c>
      <c r="L144" s="67">
        <f>'地区別5歳毎'!C62</f>
        <v>174</v>
      </c>
      <c r="M144" s="70">
        <f>L144/L146</f>
        <v>0.035942986986159886</v>
      </c>
      <c r="N144" s="67">
        <f>'地区別5歳毎'!C63</f>
        <v>167</v>
      </c>
      <c r="O144" s="68">
        <f>N144/N146</f>
        <v>0.03098330241187384</v>
      </c>
      <c r="P144" s="67">
        <f t="shared" si="4"/>
        <v>341</v>
      </c>
      <c r="Q144" s="71">
        <f>P144/P146</f>
        <v>0.03333007526146027</v>
      </c>
      <c r="S144" s="61" t="s">
        <v>111</v>
      </c>
      <c r="T144" s="67">
        <f>SUM(L144:L144)</f>
        <v>174</v>
      </c>
      <c r="U144" s="70">
        <f>T144/L146</f>
        <v>0.035942986986159886</v>
      </c>
      <c r="V144" s="67">
        <f>SUM(N144:N144)</f>
        <v>167</v>
      </c>
      <c r="W144" s="68">
        <f>V144/N146</f>
        <v>0.03098330241187384</v>
      </c>
      <c r="X144" s="67">
        <f>SUM(P144:P144)</f>
        <v>341</v>
      </c>
      <c r="Y144" s="71">
        <f>X144/P146</f>
        <v>0.03333007526146027</v>
      </c>
    </row>
    <row r="145" ht="13.5">
      <c r="K145" s="61"/>
    </row>
    <row r="146" spans="11:17" ht="13.5">
      <c r="K146" s="61"/>
      <c r="L146" s="67">
        <f>SUM(L124:L144)</f>
        <v>4841</v>
      </c>
      <c r="M146" s="66"/>
      <c r="N146" s="67">
        <f>SUM(N124:N144)</f>
        <v>5390</v>
      </c>
      <c r="O146" s="62"/>
      <c r="P146" s="67">
        <f>SUM(P124:P144)</f>
        <v>10231</v>
      </c>
      <c r="Q146" s="62"/>
    </row>
    <row r="151" ht="13.5">
      <c r="B151" s="72" t="s">
        <v>29</v>
      </c>
    </row>
    <row r="152" spans="11:24" ht="13.5">
      <c r="K152" s="61"/>
      <c r="P152" t="s">
        <v>103</v>
      </c>
      <c r="X152" t="s">
        <v>103</v>
      </c>
    </row>
    <row r="153" spans="11:25" ht="13.5">
      <c r="K153" s="61"/>
      <c r="L153" s="66" t="s">
        <v>97</v>
      </c>
      <c r="M153" s="69" t="s">
        <v>98</v>
      </c>
      <c r="N153" s="66" t="s">
        <v>99</v>
      </c>
      <c r="O153" s="63" t="s">
        <v>100</v>
      </c>
      <c r="P153" s="62" t="s">
        <v>101</v>
      </c>
      <c r="Q153" s="64" t="s">
        <v>102</v>
      </c>
      <c r="S153" s="61"/>
      <c r="T153" s="66" t="s">
        <v>97</v>
      </c>
      <c r="U153" s="69" t="s">
        <v>98</v>
      </c>
      <c r="V153" s="66" t="s">
        <v>99</v>
      </c>
      <c r="W153" s="63" t="s">
        <v>100</v>
      </c>
      <c r="X153" s="62" t="s">
        <v>101</v>
      </c>
      <c r="Y153" s="64" t="s">
        <v>102</v>
      </c>
    </row>
    <row r="154" spans="11:25" ht="13.5">
      <c r="K154" s="61" t="s">
        <v>17</v>
      </c>
      <c r="L154" s="67">
        <f>'地区別5歳毎'!W65</f>
        <v>0</v>
      </c>
      <c r="M154" s="70">
        <f>L154/L176</f>
        <v>0</v>
      </c>
      <c r="N154" s="67">
        <f>'地区別5歳毎'!W66</f>
        <v>12</v>
      </c>
      <c r="O154" s="68">
        <f>N154/N176</f>
        <v>0.003926701570680628</v>
      </c>
      <c r="P154" s="67">
        <f aca="true" t="shared" si="5" ref="P154:P174">L154+N154</f>
        <v>12</v>
      </c>
      <c r="Q154" s="71">
        <f>P154/P176</f>
        <v>0.002163331530557058</v>
      </c>
      <c r="S154" s="61" t="s">
        <v>1</v>
      </c>
      <c r="T154" s="67">
        <f>SUM(L154:L154)</f>
        <v>0</v>
      </c>
      <c r="U154" s="70">
        <f>T154/L176</f>
        <v>0</v>
      </c>
      <c r="V154" s="67">
        <f>SUM(N154:N154)</f>
        <v>12</v>
      </c>
      <c r="W154" s="68">
        <f>V154/N176</f>
        <v>0.003926701570680628</v>
      </c>
      <c r="X154" s="67">
        <f>SUM(P154:P154)</f>
        <v>12</v>
      </c>
      <c r="Y154" s="71">
        <f>X154/P176</f>
        <v>0.002163331530557058</v>
      </c>
    </row>
    <row r="155" spans="11:25" ht="13.5">
      <c r="K155" s="61" t="s">
        <v>112</v>
      </c>
      <c r="L155" s="67">
        <f>'地区別5歳毎'!V65</f>
        <v>4</v>
      </c>
      <c r="M155" s="70">
        <f>L155/L176</f>
        <v>0.0016057808109193096</v>
      </c>
      <c r="N155" s="67">
        <f>'地区別5歳毎'!V66</f>
        <v>23</v>
      </c>
      <c r="O155" s="68">
        <f>N155/N176</f>
        <v>0.007526178010471204</v>
      </c>
      <c r="P155" s="67">
        <f t="shared" si="5"/>
        <v>27</v>
      </c>
      <c r="Q155" s="71">
        <f>P155/P176</f>
        <v>0.0048674959437533805</v>
      </c>
      <c r="S155" s="61" t="s">
        <v>137</v>
      </c>
      <c r="T155" s="67">
        <f>SUM(L154:L155)</f>
        <v>4</v>
      </c>
      <c r="U155" s="70">
        <f>T155/L176</f>
        <v>0.0016057808109193096</v>
      </c>
      <c r="V155" s="67">
        <f>SUM(N154:N155)</f>
        <v>35</v>
      </c>
      <c r="W155" s="68">
        <f>V155/N176</f>
        <v>0.011452879581151832</v>
      </c>
      <c r="X155" s="67">
        <f>SUM(P154:P155)</f>
        <v>39</v>
      </c>
      <c r="Y155" s="71">
        <f>X155/P176</f>
        <v>0.007030827474310438</v>
      </c>
    </row>
    <row r="156" spans="11:25" ht="13.5">
      <c r="K156" s="61" t="s">
        <v>113</v>
      </c>
      <c r="L156" s="67">
        <f>'地区別5歳毎'!U65</f>
        <v>25</v>
      </c>
      <c r="M156" s="70">
        <f>L156/L176</f>
        <v>0.010036130068245684</v>
      </c>
      <c r="N156" s="67">
        <f>'地区別5歳毎'!U66</f>
        <v>64</v>
      </c>
      <c r="O156" s="68">
        <f>N156/N176</f>
        <v>0.020942408376963352</v>
      </c>
      <c r="P156" s="67">
        <f t="shared" si="5"/>
        <v>89</v>
      </c>
      <c r="Q156" s="71">
        <f>P156/P176</f>
        <v>0.016044708851631513</v>
      </c>
      <c r="S156" s="61" t="s">
        <v>138</v>
      </c>
      <c r="T156" s="67">
        <f>SUM(L154:L156)</f>
        <v>29</v>
      </c>
      <c r="U156" s="70">
        <f>T156/L176</f>
        <v>0.011641910879164994</v>
      </c>
      <c r="V156" s="67">
        <f>SUM(N154:N156)</f>
        <v>99</v>
      </c>
      <c r="W156" s="68">
        <f>V156/N176</f>
        <v>0.032395287958115186</v>
      </c>
      <c r="X156" s="67">
        <f>SUM(P154:P156)</f>
        <v>128</v>
      </c>
      <c r="Y156" s="71">
        <f>X156/P176</f>
        <v>0.02307553632594195</v>
      </c>
    </row>
    <row r="157" spans="11:25" ht="13.5">
      <c r="K157" s="61" t="s">
        <v>114</v>
      </c>
      <c r="L157" s="67">
        <f>'地区別5歳毎'!T65</f>
        <v>64</v>
      </c>
      <c r="M157" s="70">
        <f>L157/L176</f>
        <v>0.025692492974708953</v>
      </c>
      <c r="N157" s="67">
        <f>'地区別5歳毎'!T66</f>
        <v>193</v>
      </c>
      <c r="O157" s="68">
        <f>N157/N176</f>
        <v>0.0631544502617801</v>
      </c>
      <c r="P157" s="67">
        <f t="shared" si="5"/>
        <v>257</v>
      </c>
      <c r="Q157" s="71">
        <f>P157/P176</f>
        <v>0.04633135027943032</v>
      </c>
      <c r="S157" s="61" t="s">
        <v>139</v>
      </c>
      <c r="T157" s="67">
        <f>SUM(L154:L157)</f>
        <v>93</v>
      </c>
      <c r="U157" s="70">
        <f>T157/L176</f>
        <v>0.037334403853873946</v>
      </c>
      <c r="V157" s="67">
        <f>SUM(N154:N157)</f>
        <v>292</v>
      </c>
      <c r="W157" s="68">
        <f>V157/N176</f>
        <v>0.09554973821989529</v>
      </c>
      <c r="X157" s="67">
        <f>SUM(P154:P157)</f>
        <v>385</v>
      </c>
      <c r="Y157" s="71">
        <f>X157/P176</f>
        <v>0.06940688660537227</v>
      </c>
    </row>
    <row r="158" spans="11:25" ht="13.5">
      <c r="K158" s="61" t="s">
        <v>115</v>
      </c>
      <c r="L158" s="67">
        <f>'地区別5歳毎'!S65</f>
        <v>106</v>
      </c>
      <c r="M158" s="70">
        <f>L158/L176</f>
        <v>0.0425531914893617</v>
      </c>
      <c r="N158" s="67">
        <f>'地区別5歳毎'!S66</f>
        <v>233</v>
      </c>
      <c r="O158" s="68">
        <f>N158/N176</f>
        <v>0.07624345549738219</v>
      </c>
      <c r="P158" s="67">
        <f t="shared" si="5"/>
        <v>339</v>
      </c>
      <c r="Q158" s="71">
        <f>P158/P176</f>
        <v>0.061114115738236885</v>
      </c>
      <c r="S158" s="61" t="s">
        <v>140</v>
      </c>
      <c r="T158" s="67">
        <f>SUM(L154:L158)</f>
        <v>199</v>
      </c>
      <c r="U158" s="70">
        <f>T158/L176</f>
        <v>0.07988759534323565</v>
      </c>
      <c r="V158" s="67">
        <f>SUM(N154:N158)</f>
        <v>525</v>
      </c>
      <c r="W158" s="68">
        <f>V158/N176</f>
        <v>0.1717931937172775</v>
      </c>
      <c r="X158" s="67">
        <f>SUM(P154:P158)</f>
        <v>724</v>
      </c>
      <c r="Y158" s="71">
        <f>X158/P176</f>
        <v>0.13052100234360917</v>
      </c>
    </row>
    <row r="159" spans="11:25" ht="13.5">
      <c r="K159" s="61" t="s">
        <v>116</v>
      </c>
      <c r="L159" s="67">
        <f>'地区別5歳毎'!R65</f>
        <v>122</v>
      </c>
      <c r="M159" s="70">
        <f>L159/L176</f>
        <v>0.04897631473303894</v>
      </c>
      <c r="N159" s="67">
        <f>'地区別5歳毎'!R66</f>
        <v>184</v>
      </c>
      <c r="O159" s="68">
        <f>N159/N176</f>
        <v>0.060209424083769635</v>
      </c>
      <c r="P159" s="67">
        <f t="shared" si="5"/>
        <v>306</v>
      </c>
      <c r="Q159" s="71">
        <f>P159/P176</f>
        <v>0.055164954029204974</v>
      </c>
      <c r="S159" s="61" t="s">
        <v>141</v>
      </c>
      <c r="T159" s="67">
        <f>SUM(L154:L159)</f>
        <v>321</v>
      </c>
      <c r="U159" s="70">
        <f>T159/L176</f>
        <v>0.1288639100762746</v>
      </c>
      <c r="V159" s="67">
        <f>SUM(N154:N159)</f>
        <v>709</v>
      </c>
      <c r="W159" s="68">
        <f>V159/N176</f>
        <v>0.2320026178010471</v>
      </c>
      <c r="X159" s="67">
        <f>SUM(P154:P159)</f>
        <v>1030</v>
      </c>
      <c r="Y159" s="71">
        <f>X159/P176</f>
        <v>0.18568595637281413</v>
      </c>
    </row>
    <row r="160" spans="11:25" ht="13.5">
      <c r="K160" s="61" t="s">
        <v>117</v>
      </c>
      <c r="L160" s="67">
        <f>'地区別5歳毎'!Q65</f>
        <v>113</v>
      </c>
      <c r="M160" s="70">
        <f>L160/L176</f>
        <v>0.04536330790847049</v>
      </c>
      <c r="N160" s="67">
        <f>'地区別5歳毎'!Q66</f>
        <v>157</v>
      </c>
      <c r="O160" s="68">
        <f>N160/N176</f>
        <v>0.05137434554973822</v>
      </c>
      <c r="P160" s="67">
        <f t="shared" si="5"/>
        <v>270</v>
      </c>
      <c r="Q160" s="71">
        <f>P160/P176</f>
        <v>0.048674959437533805</v>
      </c>
      <c r="S160" s="61" t="s">
        <v>142</v>
      </c>
      <c r="T160" s="67">
        <f>SUM(L154:L160)</f>
        <v>434</v>
      </c>
      <c r="U160" s="70">
        <f>T160/L176</f>
        <v>0.17422721798474508</v>
      </c>
      <c r="V160" s="67">
        <f>SUM(N154:N160)</f>
        <v>866</v>
      </c>
      <c r="W160" s="68">
        <f>V160/N176</f>
        <v>0.2833769633507853</v>
      </c>
      <c r="X160" s="67">
        <f>SUM(P154:P160)</f>
        <v>1300</v>
      </c>
      <c r="Y160" s="71">
        <f>X160/P176</f>
        <v>0.23436091581034793</v>
      </c>
    </row>
    <row r="161" spans="11:25" ht="13.5">
      <c r="K161" s="61" t="s">
        <v>118</v>
      </c>
      <c r="L161" s="67">
        <f>'地区別5歳毎'!P65</f>
        <v>215</v>
      </c>
      <c r="M161" s="70">
        <f>L161/L176</f>
        <v>0.08631071858691289</v>
      </c>
      <c r="N161" s="67">
        <f>'地区別5歳毎'!P66</f>
        <v>238</v>
      </c>
      <c r="O161" s="68">
        <f>N161/N176</f>
        <v>0.07787958115183247</v>
      </c>
      <c r="P161" s="67">
        <f t="shared" si="5"/>
        <v>453</v>
      </c>
      <c r="Q161" s="71">
        <f>P161/P176</f>
        <v>0.08166576527852894</v>
      </c>
      <c r="S161" s="61" t="s">
        <v>143</v>
      </c>
      <c r="T161" s="67">
        <f>SUM(L154:L161)</f>
        <v>649</v>
      </c>
      <c r="U161" s="70">
        <f>T161/L176</f>
        <v>0.26053793657165797</v>
      </c>
      <c r="V161" s="67">
        <f>SUM(N154:N161)</f>
        <v>1104</v>
      </c>
      <c r="W161" s="68">
        <f>V161/N176</f>
        <v>0.3612565445026178</v>
      </c>
      <c r="X161" s="67">
        <f>SUM(P154:P161)</f>
        <v>1753</v>
      </c>
      <c r="Y161" s="71">
        <f>X161/P176</f>
        <v>0.3160266810888769</v>
      </c>
    </row>
    <row r="162" spans="11:25" ht="13.5">
      <c r="K162" s="61" t="s">
        <v>119</v>
      </c>
      <c r="L162" s="67">
        <f>'地区別5歳毎'!O65</f>
        <v>241</v>
      </c>
      <c r="M162" s="70">
        <f>L162/L176</f>
        <v>0.0967482938578884</v>
      </c>
      <c r="N162" s="67">
        <f>'地区別5歳毎'!O66</f>
        <v>270</v>
      </c>
      <c r="O162" s="68">
        <f>N162/N176</f>
        <v>0.08835078534031414</v>
      </c>
      <c r="P162" s="67">
        <f t="shared" si="5"/>
        <v>511</v>
      </c>
      <c r="Q162" s="71">
        <f>P162/P176</f>
        <v>0.09212186767622138</v>
      </c>
      <c r="S162" s="61" t="s">
        <v>144</v>
      </c>
      <c r="T162" s="67">
        <f>SUM(L154:L162)</f>
        <v>890</v>
      </c>
      <c r="U162" s="70">
        <f>T162/L176</f>
        <v>0.3572862304295464</v>
      </c>
      <c r="V162" s="67">
        <f>SUM(N154:N162)</f>
        <v>1374</v>
      </c>
      <c r="W162" s="68">
        <f>V162/N176</f>
        <v>0.44960732984293195</v>
      </c>
      <c r="X162" s="67">
        <f>SUM(P154:P162)</f>
        <v>2264</v>
      </c>
      <c r="Y162" s="71">
        <f>X162/P176</f>
        <v>0.40814854876509826</v>
      </c>
    </row>
    <row r="163" spans="11:25" ht="13.5">
      <c r="K163" s="61" t="s">
        <v>120</v>
      </c>
      <c r="L163" s="67">
        <f>'地区別5歳毎'!N65</f>
        <v>245</v>
      </c>
      <c r="M163" s="70">
        <f>L163/L176</f>
        <v>0.0983540746688077</v>
      </c>
      <c r="N163" s="67">
        <f>'地区別5歳毎'!N66</f>
        <v>267</v>
      </c>
      <c r="O163" s="68">
        <f>N163/N176</f>
        <v>0.08736910994764398</v>
      </c>
      <c r="P163" s="67">
        <f t="shared" si="5"/>
        <v>512</v>
      </c>
      <c r="Q163" s="71">
        <f>P163/P176</f>
        <v>0.0923021453037678</v>
      </c>
      <c r="S163" s="61" t="s">
        <v>145</v>
      </c>
      <c r="T163" s="67">
        <f>SUM(L154:L163)</f>
        <v>1135</v>
      </c>
      <c r="U163" s="70">
        <f>T163/L176</f>
        <v>0.45564030509835407</v>
      </c>
      <c r="V163" s="67">
        <f>SUM(N154:N163)</f>
        <v>1641</v>
      </c>
      <c r="W163" s="68">
        <f>V163/N176</f>
        <v>0.536976439790576</v>
      </c>
      <c r="X163" s="67">
        <f>SUM(P154:P163)</f>
        <v>2776</v>
      </c>
      <c r="Y163" s="71">
        <f>X163/P176</f>
        <v>0.5004506940688661</v>
      </c>
    </row>
    <row r="164" spans="11:25" ht="13.5">
      <c r="K164" s="61" t="s">
        <v>121</v>
      </c>
      <c r="L164" s="67">
        <f>'地区別5歳毎'!M65</f>
        <v>220</v>
      </c>
      <c r="M164" s="70">
        <f>L164/L176</f>
        <v>0.08831794460056203</v>
      </c>
      <c r="N164" s="67">
        <f>'地区別5歳毎'!M66</f>
        <v>230</v>
      </c>
      <c r="O164" s="68">
        <f>N164/N176</f>
        <v>0.07526178010471204</v>
      </c>
      <c r="P164" s="67">
        <f t="shared" si="5"/>
        <v>450</v>
      </c>
      <c r="Q164" s="71">
        <f>P164/P176</f>
        <v>0.08112493239588967</v>
      </c>
      <c r="S164" s="61" t="s">
        <v>146</v>
      </c>
      <c r="T164" s="67">
        <f>SUM(L154:L164)</f>
        <v>1355</v>
      </c>
      <c r="U164" s="70">
        <f>T164/L176</f>
        <v>0.5439582496989162</v>
      </c>
      <c r="V164" s="67">
        <f>SUM(N154:N164)</f>
        <v>1871</v>
      </c>
      <c r="W164" s="68">
        <f>V164/N176</f>
        <v>0.6122382198952879</v>
      </c>
      <c r="X164" s="67">
        <f>SUM(P154:P164)</f>
        <v>3226</v>
      </c>
      <c r="Y164" s="71">
        <f>X164/P176</f>
        <v>0.5815756264647557</v>
      </c>
    </row>
    <row r="165" spans="11:25" ht="13.5">
      <c r="K165" s="61" t="s">
        <v>122</v>
      </c>
      <c r="L165" s="67">
        <f>'地区別5歳毎'!L65</f>
        <v>140</v>
      </c>
      <c r="M165" s="70">
        <f>L165/L176</f>
        <v>0.056202328382175835</v>
      </c>
      <c r="N165" s="67">
        <f>'地区別5歳毎'!L66</f>
        <v>178</v>
      </c>
      <c r="O165" s="68">
        <f>N165/N176</f>
        <v>0.05824607329842932</v>
      </c>
      <c r="P165" s="67">
        <f t="shared" si="5"/>
        <v>318</v>
      </c>
      <c r="Q165" s="71">
        <f>P165/P176</f>
        <v>0.057328285559762035</v>
      </c>
      <c r="S165" s="61" t="s">
        <v>147</v>
      </c>
      <c r="T165" s="67">
        <f>SUM(L154:L165)</f>
        <v>1495</v>
      </c>
      <c r="U165" s="70">
        <f>T165/L176</f>
        <v>0.6001605780810919</v>
      </c>
      <c r="V165" s="67">
        <f>SUM(N154:N165)</f>
        <v>2049</v>
      </c>
      <c r="W165" s="68">
        <f>V165/N176</f>
        <v>0.6704842931937173</v>
      </c>
      <c r="X165" s="67">
        <f>SUM(P154:P165)</f>
        <v>3544</v>
      </c>
      <c r="Y165" s="71">
        <f>X165/P176</f>
        <v>0.6389039120245178</v>
      </c>
    </row>
    <row r="166" spans="11:25" ht="13.5">
      <c r="K166" s="61" t="s">
        <v>123</v>
      </c>
      <c r="L166" s="67">
        <f>'地区別5歳毎'!K65</f>
        <v>147</v>
      </c>
      <c r="M166" s="70">
        <f>L166/L176</f>
        <v>0.059012444801284626</v>
      </c>
      <c r="N166" s="67">
        <f>'地区別5歳毎'!K66</f>
        <v>152</v>
      </c>
      <c r="O166" s="68">
        <f>N166/N176</f>
        <v>0.049738219895287955</v>
      </c>
      <c r="P166" s="67">
        <f t="shared" si="5"/>
        <v>299</v>
      </c>
      <c r="Q166" s="71">
        <f>P166/P176</f>
        <v>0.053903010636380026</v>
      </c>
      <c r="S166" s="61" t="s">
        <v>104</v>
      </c>
      <c r="T166" s="67">
        <f>SUM(L166:L174)</f>
        <v>996</v>
      </c>
      <c r="U166" s="70">
        <f>T166/L176</f>
        <v>0.3998394219189081</v>
      </c>
      <c r="V166" s="67">
        <f>SUM(N166:N174)</f>
        <v>1007</v>
      </c>
      <c r="W166" s="68">
        <f>V166/N176</f>
        <v>0.3295157068062827</v>
      </c>
      <c r="X166" s="67">
        <f>SUM(P166:P174)</f>
        <v>2003</v>
      </c>
      <c r="Y166" s="71">
        <f>X166/P176</f>
        <v>0.36109608797548226</v>
      </c>
    </row>
    <row r="167" spans="11:25" ht="13.5">
      <c r="K167" s="61" t="s">
        <v>124</v>
      </c>
      <c r="L167" s="67">
        <f>'地区別5歳毎'!J65</f>
        <v>126</v>
      </c>
      <c r="M167" s="70">
        <f>L167/L176</f>
        <v>0.05058209554395825</v>
      </c>
      <c r="N167" s="67">
        <f>'地区別5歳毎'!J66</f>
        <v>118</v>
      </c>
      <c r="O167" s="68">
        <f>N167/N176</f>
        <v>0.03861256544502618</v>
      </c>
      <c r="P167" s="67">
        <f t="shared" si="5"/>
        <v>244</v>
      </c>
      <c r="Q167" s="71">
        <f>P167/P176</f>
        <v>0.04398774112132684</v>
      </c>
      <c r="S167" s="61" t="s">
        <v>105</v>
      </c>
      <c r="T167" s="67">
        <f>SUM(L167:L174)</f>
        <v>849</v>
      </c>
      <c r="U167" s="70">
        <f>T167/L176</f>
        <v>0.34082697711762344</v>
      </c>
      <c r="V167" s="67">
        <f>SUM(N167:N174)</f>
        <v>855</v>
      </c>
      <c r="W167" s="68">
        <f>V167/N176</f>
        <v>0.27977748691099474</v>
      </c>
      <c r="X167" s="67">
        <f>SUM(P167:P174)</f>
        <v>1704</v>
      </c>
      <c r="Y167" s="71">
        <f>X167/P176</f>
        <v>0.3071930773391022</v>
      </c>
    </row>
    <row r="168" spans="11:25" ht="13.5">
      <c r="K168" s="61" t="s">
        <v>125</v>
      </c>
      <c r="L168" s="67">
        <f>'地区別5歳毎'!I65</f>
        <v>101</v>
      </c>
      <c r="M168" s="70">
        <f>L168/L176</f>
        <v>0.04054596547571256</v>
      </c>
      <c r="N168" s="67">
        <f>'地区別5歳毎'!I66</f>
        <v>115</v>
      </c>
      <c r="O168" s="68">
        <f>N168/N176</f>
        <v>0.03763089005235602</v>
      </c>
      <c r="P168" s="67">
        <f t="shared" si="5"/>
        <v>216</v>
      </c>
      <c r="Q168" s="71">
        <f>P168/P176</f>
        <v>0.038939967550027044</v>
      </c>
      <c r="S168" s="61" t="s">
        <v>106</v>
      </c>
      <c r="T168" s="67">
        <f>SUM(L168:L174)</f>
        <v>723</v>
      </c>
      <c r="U168" s="70">
        <f>T168/L176</f>
        <v>0.2902448815736652</v>
      </c>
      <c r="V168" s="67">
        <f>SUM(N168:N174)</f>
        <v>737</v>
      </c>
      <c r="W168" s="68">
        <f>V168/N176</f>
        <v>0.24116492146596857</v>
      </c>
      <c r="X168" s="67">
        <f>SUM(P168:P174)</f>
        <v>1460</v>
      </c>
      <c r="Y168" s="71">
        <f>X168/P176</f>
        <v>0.26320533621777537</v>
      </c>
    </row>
    <row r="169" spans="11:25" ht="13.5">
      <c r="K169" s="61" t="s">
        <v>126</v>
      </c>
      <c r="L169" s="67">
        <f>'地区別5歳毎'!H65</f>
        <v>110</v>
      </c>
      <c r="M169" s="70">
        <f>L169/L176</f>
        <v>0.04415897230028101</v>
      </c>
      <c r="N169" s="67">
        <f>'地区別5歳毎'!H66</f>
        <v>106</v>
      </c>
      <c r="O169" s="68">
        <f>N169/N176</f>
        <v>0.03468586387434555</v>
      </c>
      <c r="P169" s="67">
        <f t="shared" si="5"/>
        <v>216</v>
      </c>
      <c r="Q169" s="71">
        <f>P169/P176</f>
        <v>0.038939967550027044</v>
      </c>
      <c r="S169" s="61" t="s">
        <v>107</v>
      </c>
      <c r="T169" s="67">
        <f>SUM(L169:L174)</f>
        <v>622</v>
      </c>
      <c r="U169" s="70">
        <f>T169/L176</f>
        <v>0.24969891609795264</v>
      </c>
      <c r="V169" s="67">
        <f>SUM(N169:N174)</f>
        <v>622</v>
      </c>
      <c r="W169" s="68">
        <f>V169/N176</f>
        <v>0.20353403141361257</v>
      </c>
      <c r="X169" s="67">
        <f>SUM(P169:P174)</f>
        <v>1244</v>
      </c>
      <c r="Y169" s="71">
        <f>X169/P176</f>
        <v>0.22426536866774832</v>
      </c>
    </row>
    <row r="170" spans="11:25" ht="13.5">
      <c r="K170" s="61" t="s">
        <v>127</v>
      </c>
      <c r="L170" s="67">
        <f>'地区別5歳毎'!G65</f>
        <v>90</v>
      </c>
      <c r="M170" s="70">
        <f>L170/L176</f>
        <v>0.03613006824568447</v>
      </c>
      <c r="N170" s="67">
        <f>'地区別5歳毎'!G66</f>
        <v>121</v>
      </c>
      <c r="O170" s="68">
        <f>N170/N176</f>
        <v>0.03959424083769633</v>
      </c>
      <c r="P170" s="67">
        <f t="shared" si="5"/>
        <v>211</v>
      </c>
      <c r="Q170" s="71">
        <f>P170/P176</f>
        <v>0.03803857941229494</v>
      </c>
      <c r="S170" s="61" t="s">
        <v>108</v>
      </c>
      <c r="T170" s="67">
        <f>SUM(L170:L174)</f>
        <v>512</v>
      </c>
      <c r="U170" s="70">
        <f>T170/L176</f>
        <v>0.20553994379767163</v>
      </c>
      <c r="V170" s="67">
        <f>SUM(N170:N174)</f>
        <v>516</v>
      </c>
      <c r="W170" s="68">
        <f>V170/N176</f>
        <v>0.168848167539267</v>
      </c>
      <c r="X170" s="67">
        <f>SUM(P170:P174)</f>
        <v>1028</v>
      </c>
      <c r="Y170" s="71">
        <f>X170/P176</f>
        <v>0.18532540111772128</v>
      </c>
    </row>
    <row r="171" spans="11:25" ht="13.5">
      <c r="K171" s="61" t="s">
        <v>128</v>
      </c>
      <c r="L171" s="67">
        <f>'地区別5歳毎'!F65</f>
        <v>152</v>
      </c>
      <c r="M171" s="70">
        <f>L171/L176</f>
        <v>0.061019670814933764</v>
      </c>
      <c r="N171" s="67">
        <f>'地区別5歳毎'!F66</f>
        <v>139</v>
      </c>
      <c r="O171" s="68">
        <f>N171/N176</f>
        <v>0.04548429319371728</v>
      </c>
      <c r="P171" s="67">
        <f t="shared" si="5"/>
        <v>291</v>
      </c>
      <c r="Q171" s="71">
        <f>P171/P176</f>
        <v>0.052460789616008655</v>
      </c>
      <c r="S171" s="61" t="s">
        <v>109</v>
      </c>
      <c r="T171" s="67">
        <f>SUM(L171:L174)</f>
        <v>422</v>
      </c>
      <c r="U171" s="70">
        <f>T171/L176</f>
        <v>0.16940987555198717</v>
      </c>
      <c r="V171" s="67">
        <f>SUM(N171:N174)</f>
        <v>395</v>
      </c>
      <c r="W171" s="68">
        <f>V171/N176</f>
        <v>0.12925392670157068</v>
      </c>
      <c r="X171" s="67">
        <f>SUM(P171:P174)</f>
        <v>817</v>
      </c>
      <c r="Y171" s="71">
        <f>X171/P176</f>
        <v>0.14728682170542637</v>
      </c>
    </row>
    <row r="172" spans="11:25" ht="13.5">
      <c r="K172" s="61" t="s">
        <v>129</v>
      </c>
      <c r="L172" s="67">
        <f>'地区別5歳毎'!E65</f>
        <v>114</v>
      </c>
      <c r="M172" s="70">
        <f>L172/L176</f>
        <v>0.04576475311120032</v>
      </c>
      <c r="N172" s="67">
        <f>'地区別5歳毎'!E66</f>
        <v>98</v>
      </c>
      <c r="O172" s="68">
        <f>N172/N176</f>
        <v>0.03206806282722513</v>
      </c>
      <c r="P172" s="67">
        <f t="shared" si="5"/>
        <v>212</v>
      </c>
      <c r="Q172" s="71">
        <f>P172/P176</f>
        <v>0.038218857039841354</v>
      </c>
      <c r="S172" s="61" t="s">
        <v>110</v>
      </c>
      <c r="T172" s="67">
        <f>SUM(L172:L174)</f>
        <v>270</v>
      </c>
      <c r="U172" s="70">
        <f>T172/L176</f>
        <v>0.1083902047370534</v>
      </c>
      <c r="V172" s="67">
        <f>SUM(N172:N174)</f>
        <v>256</v>
      </c>
      <c r="W172" s="68">
        <f>V172/N176</f>
        <v>0.08376963350785341</v>
      </c>
      <c r="X172" s="67">
        <f>SUM(P172:P174)</f>
        <v>526</v>
      </c>
      <c r="Y172" s="71">
        <f>X172/P176</f>
        <v>0.0948260320894177</v>
      </c>
    </row>
    <row r="173" spans="11:25" ht="13.5">
      <c r="K173" s="61" t="s">
        <v>130</v>
      </c>
      <c r="L173" s="67">
        <f>'地区別5歳毎'!D65</f>
        <v>89</v>
      </c>
      <c r="M173" s="70">
        <f>L173/L176</f>
        <v>0.035728623042954634</v>
      </c>
      <c r="N173" s="67">
        <f>'地区別5歳毎'!D66</f>
        <v>96</v>
      </c>
      <c r="O173" s="68">
        <f>N173/N176</f>
        <v>0.031413612565445025</v>
      </c>
      <c r="P173" s="67">
        <f t="shared" si="5"/>
        <v>185</v>
      </c>
      <c r="Q173" s="71">
        <f>P173/P176</f>
        <v>0.033351361096087974</v>
      </c>
      <c r="S173" s="61" t="s">
        <v>3</v>
      </c>
      <c r="T173" s="67">
        <f>SUM(L173:L174)</f>
        <v>156</v>
      </c>
      <c r="U173" s="70">
        <f>T173/L176</f>
        <v>0.06262545162585308</v>
      </c>
      <c r="V173" s="67">
        <f>SUM(N173:N174)</f>
        <v>158</v>
      </c>
      <c r="W173" s="68">
        <f>V173/N176</f>
        <v>0.05170157068062827</v>
      </c>
      <c r="X173" s="67">
        <f>SUM(P173:P174)</f>
        <v>314</v>
      </c>
      <c r="Y173" s="71">
        <f>X173/P176</f>
        <v>0.056607175049576346</v>
      </c>
    </row>
    <row r="174" spans="11:25" ht="13.5">
      <c r="K174" s="61" t="s">
        <v>131</v>
      </c>
      <c r="L174" s="67">
        <f>'地区別5歳毎'!C65</f>
        <v>67</v>
      </c>
      <c r="M174" s="70">
        <f>L174/L176</f>
        <v>0.026896828582898435</v>
      </c>
      <c r="N174" s="67">
        <f>'地区別5歳毎'!C66</f>
        <v>62</v>
      </c>
      <c r="O174" s="68">
        <f>N174/N176</f>
        <v>0.020287958115183247</v>
      </c>
      <c r="P174" s="67">
        <f t="shared" si="5"/>
        <v>129</v>
      </c>
      <c r="Q174" s="71">
        <f>P174/P176</f>
        <v>0.023255813953488372</v>
      </c>
      <c r="S174" s="61" t="s">
        <v>111</v>
      </c>
      <c r="T174" s="67">
        <f>SUM(L174:L174)</f>
        <v>67</v>
      </c>
      <c r="U174" s="70">
        <f>T174/L176</f>
        <v>0.026896828582898435</v>
      </c>
      <c r="V174" s="67">
        <f>SUM(N174:N174)</f>
        <v>62</v>
      </c>
      <c r="W174" s="68">
        <f>V174/N176</f>
        <v>0.020287958115183247</v>
      </c>
      <c r="X174" s="67">
        <f>SUM(P174:P174)</f>
        <v>129</v>
      </c>
      <c r="Y174" s="71">
        <f>X174/P176</f>
        <v>0.023255813953488372</v>
      </c>
    </row>
    <row r="175" ht="13.5">
      <c r="K175" s="61"/>
    </row>
    <row r="176" spans="11:17" ht="13.5">
      <c r="K176" s="61"/>
      <c r="L176" s="67">
        <f>SUM(L154:L174)</f>
        <v>2491</v>
      </c>
      <c r="M176" s="66"/>
      <c r="N176" s="67">
        <f>SUM(N154:N174)</f>
        <v>3056</v>
      </c>
      <c r="O176" s="62"/>
      <c r="P176" s="67">
        <f>SUM(P154:P174)</f>
        <v>5547</v>
      </c>
      <c r="Q176" s="62"/>
    </row>
    <row r="181" ht="13.5">
      <c r="B181" s="72" t="s">
        <v>136</v>
      </c>
    </row>
    <row r="182" spans="11:24" ht="13.5">
      <c r="K182" s="61"/>
      <c r="P182" t="s">
        <v>103</v>
      </c>
      <c r="X182" t="s">
        <v>103</v>
      </c>
    </row>
    <row r="183" spans="11:25" ht="13.5">
      <c r="K183" s="61"/>
      <c r="L183" s="66" t="s">
        <v>97</v>
      </c>
      <c r="M183" s="69" t="s">
        <v>98</v>
      </c>
      <c r="N183" s="66" t="s">
        <v>99</v>
      </c>
      <c r="O183" s="63" t="s">
        <v>100</v>
      </c>
      <c r="P183" s="62" t="s">
        <v>101</v>
      </c>
      <c r="Q183" s="64" t="s">
        <v>102</v>
      </c>
      <c r="S183" s="61"/>
      <c r="T183" s="66" t="s">
        <v>97</v>
      </c>
      <c r="U183" s="69" t="s">
        <v>98</v>
      </c>
      <c r="V183" s="66" t="s">
        <v>99</v>
      </c>
      <c r="W183" s="63" t="s">
        <v>100</v>
      </c>
      <c r="X183" s="62" t="s">
        <v>101</v>
      </c>
      <c r="Y183" s="64" t="s">
        <v>102</v>
      </c>
    </row>
    <row r="184" spans="11:25" ht="13.5">
      <c r="K184" s="61" t="s">
        <v>17</v>
      </c>
      <c r="L184" s="67">
        <f>'地区別5歳毎'!W68</f>
        <v>14</v>
      </c>
      <c r="M184" s="70">
        <f>L184/L206</f>
        <v>0.0002128241768264875</v>
      </c>
      <c r="N184" s="67">
        <f>'地区別5歳毎'!W69</f>
        <v>82</v>
      </c>
      <c r="O184" s="68">
        <f>N184/N206</f>
        <v>0.0011140396163356247</v>
      </c>
      <c r="P184" s="67">
        <f aca="true" t="shared" si="6" ref="P184:P204">L184+N184</f>
        <v>96</v>
      </c>
      <c r="Q184" s="71">
        <f>P184/P206</f>
        <v>0.0006887249978477344</v>
      </c>
      <c r="S184" s="61" t="s">
        <v>1</v>
      </c>
      <c r="T184" s="67">
        <f>SUM(L184:L184)</f>
        <v>14</v>
      </c>
      <c r="U184" s="70">
        <f>T184/L206</f>
        <v>0.0002128241768264875</v>
      </c>
      <c r="V184" s="67">
        <f>SUM(N184:N184)</f>
        <v>82</v>
      </c>
      <c r="W184" s="68">
        <f>V184/N206</f>
        <v>0.0011140396163356247</v>
      </c>
      <c r="X184" s="67">
        <f>SUM(P184:P184)</f>
        <v>96</v>
      </c>
      <c r="Y184" s="71">
        <f>X184/P206</f>
        <v>0.0006887249978477344</v>
      </c>
    </row>
    <row r="185" spans="11:25" ht="13.5">
      <c r="K185" s="61" t="s">
        <v>112</v>
      </c>
      <c r="L185" s="67">
        <f>'地区別5歳毎'!V68</f>
        <v>79</v>
      </c>
      <c r="M185" s="70">
        <f>L185/L206</f>
        <v>0.0012009364263780365</v>
      </c>
      <c r="N185" s="67">
        <f>'地区別5歳毎'!V69</f>
        <v>430</v>
      </c>
      <c r="O185" s="68">
        <f>N185/N206</f>
        <v>0.005841915061272179</v>
      </c>
      <c r="P185" s="67">
        <f t="shared" si="6"/>
        <v>509</v>
      </c>
      <c r="Q185" s="71">
        <f>P185/P206</f>
        <v>0.003651677332338508</v>
      </c>
      <c r="S185" s="61" t="s">
        <v>137</v>
      </c>
      <c r="T185" s="67">
        <f>SUM(L184:L185)</f>
        <v>93</v>
      </c>
      <c r="U185" s="70">
        <f>T185/L206</f>
        <v>0.001413760603204524</v>
      </c>
      <c r="V185" s="67">
        <f>SUM(N184:N185)</f>
        <v>512</v>
      </c>
      <c r="W185" s="68">
        <f>V185/N206</f>
        <v>0.0069559546776078035</v>
      </c>
      <c r="X185" s="67">
        <f>SUM(P184:P185)</f>
        <v>605</v>
      </c>
      <c r="Y185" s="71">
        <f>X185/P206</f>
        <v>0.004340402330186243</v>
      </c>
    </row>
    <row r="186" spans="11:25" ht="13.5">
      <c r="K186" s="61" t="s">
        <v>113</v>
      </c>
      <c r="L186" s="67">
        <f>'地区別5歳毎'!U68</f>
        <v>416</v>
      </c>
      <c r="M186" s="70">
        <f>L186/L206</f>
        <v>0.006323918397129914</v>
      </c>
      <c r="N186" s="67">
        <f>'地区別5歳毎'!U69</f>
        <v>1366</v>
      </c>
      <c r="O186" s="68">
        <f>N186/N206</f>
        <v>0.018558269706273944</v>
      </c>
      <c r="P186" s="67">
        <f t="shared" si="6"/>
        <v>1782</v>
      </c>
      <c r="Q186" s="71">
        <f>P186/P206</f>
        <v>0.01278445777254857</v>
      </c>
      <c r="S186" s="61" t="s">
        <v>138</v>
      </c>
      <c r="T186" s="67">
        <f>SUM(L184:L186)</f>
        <v>509</v>
      </c>
      <c r="U186" s="70">
        <f>T186/L206</f>
        <v>0.007737679000334438</v>
      </c>
      <c r="V186" s="67">
        <f>SUM(N184:N186)</f>
        <v>1878</v>
      </c>
      <c r="W186" s="68">
        <f>V186/N206</f>
        <v>0.025514224383881748</v>
      </c>
      <c r="X186" s="67">
        <f>SUM(P184:P186)</f>
        <v>2387</v>
      </c>
      <c r="Y186" s="71">
        <f>X186/P206</f>
        <v>0.017124860102734812</v>
      </c>
    </row>
    <row r="187" spans="11:25" ht="13.5">
      <c r="K187" s="61" t="s">
        <v>114</v>
      </c>
      <c r="L187" s="67">
        <f>'地区別5歳毎'!T68</f>
        <v>1202</v>
      </c>
      <c r="M187" s="70">
        <f>L187/L206</f>
        <v>0.01827247575324557</v>
      </c>
      <c r="N187" s="67">
        <f>'地区別5歳毎'!T69</f>
        <v>2678</v>
      </c>
      <c r="O187" s="68">
        <f>N187/N206</f>
        <v>0.03638290356764394</v>
      </c>
      <c r="P187" s="67">
        <f t="shared" si="6"/>
        <v>3880</v>
      </c>
      <c r="Q187" s="71">
        <f>P187/P206</f>
        <v>0.0278359686630126</v>
      </c>
      <c r="S187" s="61" t="s">
        <v>139</v>
      </c>
      <c r="T187" s="67">
        <f>SUM(L184:L187)</f>
        <v>1711</v>
      </c>
      <c r="U187" s="70">
        <f>T187/L206</f>
        <v>0.026010154753580008</v>
      </c>
      <c r="V187" s="67">
        <f>SUM(N184:N187)</f>
        <v>4556</v>
      </c>
      <c r="W187" s="68">
        <f>V187/N206</f>
        <v>0.06189712795152569</v>
      </c>
      <c r="X187" s="67">
        <f>SUM(P184:P187)</f>
        <v>6267</v>
      </c>
      <c r="Y187" s="71">
        <f>X187/P206</f>
        <v>0.04496082876574741</v>
      </c>
    </row>
    <row r="188" spans="11:25" ht="13.5">
      <c r="K188" s="61" t="s">
        <v>115</v>
      </c>
      <c r="L188" s="67">
        <f>'地区別5歳毎'!S68</f>
        <v>2211</v>
      </c>
      <c r="M188" s="70">
        <f>L188/L206</f>
        <v>0.03361101821166885</v>
      </c>
      <c r="N188" s="67">
        <f>'地区別5歳毎'!S69</f>
        <v>3651</v>
      </c>
      <c r="O188" s="68">
        <f>N188/N206</f>
        <v>0.04960193462489471</v>
      </c>
      <c r="P188" s="67">
        <f t="shared" si="6"/>
        <v>5862</v>
      </c>
      <c r="Q188" s="71">
        <f>P188/P206</f>
        <v>0.042055270181077284</v>
      </c>
      <c r="S188" s="61" t="s">
        <v>140</v>
      </c>
      <c r="T188" s="67">
        <f>SUM(L184:L188)</f>
        <v>3922</v>
      </c>
      <c r="U188" s="70">
        <f>T188/L206</f>
        <v>0.05962117296524885</v>
      </c>
      <c r="V188" s="67">
        <f>SUM(N184:N188)</f>
        <v>8207</v>
      </c>
      <c r="W188" s="68">
        <f>V188/N206</f>
        <v>0.11149906257642041</v>
      </c>
      <c r="X188" s="67">
        <f>SUM(P184:P188)</f>
        <v>12129</v>
      </c>
      <c r="Y188" s="71">
        <f>X188/P206</f>
        <v>0.08701609894682469</v>
      </c>
    </row>
    <row r="189" spans="11:25" ht="13.5">
      <c r="K189" s="61" t="s">
        <v>116</v>
      </c>
      <c r="L189" s="67">
        <f>'地区別5歳毎'!R68</f>
        <v>2968</v>
      </c>
      <c r="M189" s="70">
        <f>L189/L206</f>
        <v>0.04511872548721535</v>
      </c>
      <c r="N189" s="67">
        <f>'地区別5歳毎'!R69</f>
        <v>3883</v>
      </c>
      <c r="O189" s="68">
        <f>N189/N206</f>
        <v>0.05275385158818575</v>
      </c>
      <c r="P189" s="67">
        <f t="shared" si="6"/>
        <v>6851</v>
      </c>
      <c r="Q189" s="71">
        <f>P189/P206</f>
        <v>0.04915057250265446</v>
      </c>
      <c r="S189" s="61" t="s">
        <v>141</v>
      </c>
      <c r="T189" s="67">
        <f>SUM(L184:L189)</f>
        <v>6890</v>
      </c>
      <c r="U189" s="70">
        <f>T189/L206</f>
        <v>0.1047398984524642</v>
      </c>
      <c r="V189" s="67">
        <f>SUM(N184:N189)</f>
        <v>12090</v>
      </c>
      <c r="W189" s="68">
        <f>V189/N206</f>
        <v>0.16425291416460613</v>
      </c>
      <c r="X189" s="67">
        <f>SUM(P184:P189)</f>
        <v>18980</v>
      </c>
      <c r="Y189" s="71">
        <f>X189/P206</f>
        <v>0.13616667144947917</v>
      </c>
    </row>
    <row r="190" spans="11:25" ht="13.5">
      <c r="K190" s="61" t="s">
        <v>117</v>
      </c>
      <c r="L190" s="67">
        <f>'地区別5歳毎'!Q68</f>
        <v>3498</v>
      </c>
      <c r="M190" s="70">
        <f>L190/L206</f>
        <v>0.053175640752789514</v>
      </c>
      <c r="N190" s="67">
        <f>'地区別5歳毎'!Q69</f>
        <v>4131</v>
      </c>
      <c r="O190" s="68">
        <f>N190/N206</f>
        <v>0.05612314213515202</v>
      </c>
      <c r="P190" s="67">
        <f t="shared" si="6"/>
        <v>7629</v>
      </c>
      <c r="Q190" s="71">
        <f>P190/P206</f>
        <v>0.05473211467271214</v>
      </c>
      <c r="S190" s="61" t="s">
        <v>142</v>
      </c>
      <c r="T190" s="67">
        <f>SUM(L184:L190)</f>
        <v>10388</v>
      </c>
      <c r="U190" s="70">
        <f>T190/L206</f>
        <v>0.15791553920525372</v>
      </c>
      <c r="V190" s="67">
        <f>SUM(N184:N190)</f>
        <v>16221</v>
      </c>
      <c r="W190" s="68">
        <f>V190/N206</f>
        <v>0.22037605629975818</v>
      </c>
      <c r="X190" s="67">
        <f>SUM(P184:P190)</f>
        <v>26609</v>
      </c>
      <c r="Y190" s="71">
        <f>X190/P206</f>
        <v>0.1908987861221913</v>
      </c>
    </row>
    <row r="191" spans="11:25" ht="13.5">
      <c r="K191" s="61" t="s">
        <v>118</v>
      </c>
      <c r="L191" s="67">
        <f>'地区別5歳毎'!P68</f>
        <v>5148</v>
      </c>
      <c r="M191" s="70">
        <f>L191/L206</f>
        <v>0.07825849016448269</v>
      </c>
      <c r="N191" s="67">
        <f>'地区別5歳毎'!P69</f>
        <v>5600</v>
      </c>
      <c r="O191" s="68">
        <f>N191/N206</f>
        <v>0.07608075428633536</v>
      </c>
      <c r="P191" s="67">
        <f t="shared" si="6"/>
        <v>10748</v>
      </c>
      <c r="Q191" s="71">
        <f>P191/P206</f>
        <v>0.07710850288403592</v>
      </c>
      <c r="S191" s="61" t="s">
        <v>143</v>
      </c>
      <c r="T191" s="67">
        <f>SUM(L184:L191)</f>
        <v>15536</v>
      </c>
      <c r="U191" s="70">
        <f>T191/L206</f>
        <v>0.23617402936973642</v>
      </c>
      <c r="V191" s="67">
        <f>SUM(N184:N191)</f>
        <v>21821</v>
      </c>
      <c r="W191" s="68">
        <f>V191/N206</f>
        <v>0.2964568105860935</v>
      </c>
      <c r="X191" s="67">
        <f>SUM(P184:P191)</f>
        <v>37357</v>
      </c>
      <c r="Y191" s="71">
        <f>X191/P206</f>
        <v>0.2680072890062272</v>
      </c>
    </row>
    <row r="192" spans="11:25" ht="13.5">
      <c r="K192" s="61" t="s">
        <v>119</v>
      </c>
      <c r="L192" s="67">
        <f>'地区別5歳毎'!O68</f>
        <v>5273</v>
      </c>
      <c r="M192" s="70">
        <f>L192/L206</f>
        <v>0.08015870602900489</v>
      </c>
      <c r="N192" s="67">
        <f>'地区別5歳毎'!O69</f>
        <v>5435</v>
      </c>
      <c r="O192" s="68">
        <f>N192/N206</f>
        <v>0.0738390892046844</v>
      </c>
      <c r="P192" s="67">
        <f t="shared" si="6"/>
        <v>10708</v>
      </c>
      <c r="Q192" s="71">
        <f>P192/P206</f>
        <v>0.0768215341349327</v>
      </c>
      <c r="S192" s="61" t="s">
        <v>144</v>
      </c>
      <c r="T192" s="67">
        <f>SUM(L184:L192)</f>
        <v>20809</v>
      </c>
      <c r="U192" s="70">
        <f>T192/L206</f>
        <v>0.3163327353987413</v>
      </c>
      <c r="V192" s="67">
        <f>SUM(N184:N192)</f>
        <v>27256</v>
      </c>
      <c r="W192" s="68">
        <f>V192/N206</f>
        <v>0.3702958997907779</v>
      </c>
      <c r="X192" s="67">
        <f>SUM(P184:P192)</f>
        <v>48065</v>
      </c>
      <c r="Y192" s="71">
        <f>X192/P206</f>
        <v>0.3448288231411599</v>
      </c>
    </row>
    <row r="193" spans="11:25" ht="13.5">
      <c r="K193" s="61" t="s">
        <v>120</v>
      </c>
      <c r="L193" s="67">
        <f>'地区別5歳毎'!N68</f>
        <v>4546</v>
      </c>
      <c r="M193" s="70">
        <f>L193/L206</f>
        <v>0.06910705056094373</v>
      </c>
      <c r="N193" s="67">
        <f>'地区別5歳毎'!N69</f>
        <v>4888</v>
      </c>
      <c r="O193" s="68">
        <f>N193/N206</f>
        <v>0.066407629812787</v>
      </c>
      <c r="P193" s="67">
        <f t="shared" si="6"/>
        <v>9434</v>
      </c>
      <c r="Q193" s="71">
        <f>P193/P206</f>
        <v>0.06768157947599507</v>
      </c>
      <c r="S193" s="61" t="s">
        <v>145</v>
      </c>
      <c r="T193" s="67">
        <f>SUM(L184:L193)</f>
        <v>25355</v>
      </c>
      <c r="U193" s="70">
        <f>T193/L206</f>
        <v>0.38543978595968503</v>
      </c>
      <c r="V193" s="67">
        <f>SUM(N184:N193)</f>
        <v>32144</v>
      </c>
      <c r="W193" s="68">
        <f>V193/N206</f>
        <v>0.4367035296035649</v>
      </c>
      <c r="X193" s="67">
        <f>SUM(P184:P193)</f>
        <v>57499</v>
      </c>
      <c r="Y193" s="71">
        <f>X193/P206</f>
        <v>0.412510402617155</v>
      </c>
    </row>
    <row r="194" spans="11:25" ht="13.5">
      <c r="K194" s="61" t="s">
        <v>121</v>
      </c>
      <c r="L194" s="67">
        <f>'地区別5歳毎'!M68</f>
        <v>4206</v>
      </c>
      <c r="M194" s="70">
        <f>L194/L206</f>
        <v>0.06393846340944331</v>
      </c>
      <c r="N194" s="67">
        <f>'地区別5歳毎'!M69</f>
        <v>4730</v>
      </c>
      <c r="O194" s="68">
        <f>N194/N206</f>
        <v>0.06426106567399396</v>
      </c>
      <c r="P194" s="67">
        <f t="shared" si="6"/>
        <v>8936</v>
      </c>
      <c r="Q194" s="71">
        <f>P194/P206</f>
        <v>0.06410881854965994</v>
      </c>
      <c r="S194" s="61" t="s">
        <v>146</v>
      </c>
      <c r="T194" s="67">
        <f>SUM(L184:L194)</f>
        <v>29561</v>
      </c>
      <c r="U194" s="70">
        <f>T194/L206</f>
        <v>0.44937824936912835</v>
      </c>
      <c r="V194" s="67">
        <f>SUM(N184:N194)</f>
        <v>36874</v>
      </c>
      <c r="W194" s="68">
        <f>V194/N206</f>
        <v>0.5009645952775589</v>
      </c>
      <c r="X194" s="67">
        <f>SUM(P184:P194)</f>
        <v>66435</v>
      </c>
      <c r="Y194" s="71">
        <f>X194/P206</f>
        <v>0.47661922116681493</v>
      </c>
    </row>
    <row r="195" spans="11:25" ht="13.5">
      <c r="K195" s="61" t="s">
        <v>122</v>
      </c>
      <c r="L195" s="67">
        <f>'地区別5歳毎'!L68</f>
        <v>4175</v>
      </c>
      <c r="M195" s="70">
        <f>L195/L206</f>
        <v>0.0634672098750418</v>
      </c>
      <c r="N195" s="67">
        <f>'地区別5歳毎'!L69</f>
        <v>4548</v>
      </c>
      <c r="O195" s="68">
        <f>N195/N206</f>
        <v>0.06178844115968807</v>
      </c>
      <c r="P195" s="67">
        <f t="shared" si="6"/>
        <v>8723</v>
      </c>
      <c r="Q195" s="71">
        <f>P195/P206</f>
        <v>0.06258070996068528</v>
      </c>
      <c r="S195" s="61" t="s">
        <v>147</v>
      </c>
      <c r="T195" s="67">
        <f>SUM(L184:L195)</f>
        <v>33736</v>
      </c>
      <c r="U195" s="70">
        <f>T195/L206</f>
        <v>0.5128454592441701</v>
      </c>
      <c r="V195" s="67">
        <f>SUM(N184:N195)</f>
        <v>41422</v>
      </c>
      <c r="W195" s="68">
        <f>V195/N206</f>
        <v>0.562753036437247</v>
      </c>
      <c r="X195" s="67">
        <f>SUM(P184:P195)</f>
        <v>75158</v>
      </c>
      <c r="Y195" s="71">
        <f>X195/P206</f>
        <v>0.5391999311275002</v>
      </c>
    </row>
    <row r="196" spans="11:25" ht="13.5">
      <c r="K196" s="61" t="s">
        <v>123</v>
      </c>
      <c r="L196" s="67">
        <f>'地区別5歳毎'!K68</f>
        <v>4666</v>
      </c>
      <c r="M196" s="70">
        <f>L196/L206</f>
        <v>0.07093125779088505</v>
      </c>
      <c r="N196" s="67">
        <f>'地区別5歳毎'!K69</f>
        <v>4864</v>
      </c>
      <c r="O196" s="68">
        <f>N196/N206</f>
        <v>0.06608156943727414</v>
      </c>
      <c r="P196" s="67">
        <f t="shared" si="6"/>
        <v>9530</v>
      </c>
      <c r="Q196" s="71">
        <f>P196/P206</f>
        <v>0.0683703044738428</v>
      </c>
      <c r="S196" s="61" t="s">
        <v>104</v>
      </c>
      <c r="T196" s="67">
        <f>SUM(L196:L204)</f>
        <v>32046</v>
      </c>
      <c r="U196" s="70">
        <f>T196/L206</f>
        <v>0.48715454075582987</v>
      </c>
      <c r="V196" s="67">
        <f>SUM(N196:N204)</f>
        <v>32184</v>
      </c>
      <c r="W196" s="68">
        <f>V196/N206</f>
        <v>0.43724696356275305</v>
      </c>
      <c r="X196" s="67">
        <f>SUM(P196:P204)</f>
        <v>64230</v>
      </c>
      <c r="Y196" s="71">
        <f>X196/P206</f>
        <v>0.4608000688724998</v>
      </c>
    </row>
    <row r="197" spans="11:25" ht="13.5">
      <c r="K197" s="61" t="s">
        <v>124</v>
      </c>
      <c r="L197" s="67">
        <f>'地区別5歳毎'!J68</f>
        <v>4182</v>
      </c>
      <c r="M197" s="70">
        <f>L197/L206</f>
        <v>0.06357362196345505</v>
      </c>
      <c r="N197" s="67">
        <f>'地区別5歳毎'!J69</f>
        <v>4253</v>
      </c>
      <c r="O197" s="68">
        <f>N197/N206</f>
        <v>0.05778061571067576</v>
      </c>
      <c r="P197" s="67">
        <f t="shared" si="6"/>
        <v>8435</v>
      </c>
      <c r="Q197" s="71">
        <f>P197/P206</f>
        <v>0.060514534967142077</v>
      </c>
      <c r="S197" s="61" t="s">
        <v>105</v>
      </c>
      <c r="T197" s="67">
        <f>SUM(L197:L204)</f>
        <v>27380</v>
      </c>
      <c r="U197" s="70">
        <f>T197/L206</f>
        <v>0.4162232829649448</v>
      </c>
      <c r="V197" s="67">
        <f>SUM(N197:N204)</f>
        <v>27320</v>
      </c>
      <c r="W197" s="68">
        <f>V197/N206</f>
        <v>0.3711653941254789</v>
      </c>
      <c r="X197" s="67">
        <f>SUM(P197:P204)</f>
        <v>54700</v>
      </c>
      <c r="Y197" s="71">
        <f>X197/P206</f>
        <v>0.392429764398657</v>
      </c>
    </row>
    <row r="198" spans="11:25" ht="13.5">
      <c r="K198" s="61" t="s">
        <v>125</v>
      </c>
      <c r="L198" s="67">
        <f>'地区別5歳毎'!I68</f>
        <v>3611</v>
      </c>
      <c r="M198" s="70">
        <f>L198/L206</f>
        <v>0.054893435894317597</v>
      </c>
      <c r="N198" s="67">
        <f>'地区別5歳毎'!I69</f>
        <v>3798</v>
      </c>
      <c r="O198" s="68">
        <f>N198/N206</f>
        <v>0.051599054424911014</v>
      </c>
      <c r="P198" s="67">
        <f t="shared" si="6"/>
        <v>7409</v>
      </c>
      <c r="Q198" s="71">
        <f>P198/P206</f>
        <v>0.05315378655264442</v>
      </c>
      <c r="S198" s="61" t="s">
        <v>106</v>
      </c>
      <c r="T198" s="67">
        <f>SUM(L198:L204)</f>
        <v>23198</v>
      </c>
      <c r="U198" s="70">
        <f>T198/L206</f>
        <v>0.35264966100148976</v>
      </c>
      <c r="V198" s="67">
        <f>SUM(N198:N204)</f>
        <v>23067</v>
      </c>
      <c r="W198" s="68">
        <f>V198/N206</f>
        <v>0.31338477841480317</v>
      </c>
      <c r="X198" s="67">
        <f>SUM(P198:P204)</f>
        <v>46265</v>
      </c>
      <c r="Y198" s="71">
        <f>X198/P206</f>
        <v>0.3319152294315149</v>
      </c>
    </row>
    <row r="199" spans="11:25" ht="13.5">
      <c r="K199" s="61" t="s">
        <v>126</v>
      </c>
      <c r="L199" s="67">
        <f>'地区別5歳毎'!H68</f>
        <v>3118</v>
      </c>
      <c r="M199" s="70">
        <f>L199/L206</f>
        <v>0.047398984524642</v>
      </c>
      <c r="N199" s="67">
        <f>'地区別5歳毎'!H69</f>
        <v>3209</v>
      </c>
      <c r="O199" s="68">
        <f>N199/N206</f>
        <v>0.0435969893758661</v>
      </c>
      <c r="P199" s="67">
        <f t="shared" si="6"/>
        <v>6327</v>
      </c>
      <c r="Q199" s="71">
        <f>P199/P206</f>
        <v>0.045391281889402245</v>
      </c>
      <c r="S199" s="61" t="s">
        <v>107</v>
      </c>
      <c r="T199" s="67">
        <f>SUM(L199:L204)</f>
        <v>19587</v>
      </c>
      <c r="U199" s="70">
        <f>T199/L206</f>
        <v>0.2977562251071722</v>
      </c>
      <c r="V199" s="67">
        <f>SUM(N199:N204)</f>
        <v>19269</v>
      </c>
      <c r="W199" s="68">
        <f>V199/N206</f>
        <v>0.26178572398989214</v>
      </c>
      <c r="X199" s="67">
        <f>SUM(P199:P204)</f>
        <v>38856</v>
      </c>
      <c r="Y199" s="71">
        <f>X199/P206</f>
        <v>0.2787614428788705</v>
      </c>
    </row>
    <row r="200" spans="11:25" ht="13.5">
      <c r="K200" s="61" t="s">
        <v>127</v>
      </c>
      <c r="L200" s="67">
        <f>'地区別5歳毎'!G68</f>
        <v>2958</v>
      </c>
      <c r="M200" s="70">
        <f>L200/L206</f>
        <v>0.04496670821805357</v>
      </c>
      <c r="N200" s="67">
        <f>'地区別5歳毎'!G69</f>
        <v>3153</v>
      </c>
      <c r="O200" s="68">
        <f>N200/N206</f>
        <v>0.042836181833002744</v>
      </c>
      <c r="P200" s="67">
        <f t="shared" si="6"/>
        <v>6111</v>
      </c>
      <c r="Q200" s="71">
        <f>P200/P206</f>
        <v>0.04384165064424484</v>
      </c>
      <c r="S200" s="61" t="s">
        <v>108</v>
      </c>
      <c r="T200" s="67">
        <f>SUM(L200:L204)</f>
        <v>16469</v>
      </c>
      <c r="U200" s="70">
        <f>T200/L206</f>
        <v>0.25035724058253017</v>
      </c>
      <c r="V200" s="67">
        <f>SUM(N200:N204)</f>
        <v>16060</v>
      </c>
      <c r="W200" s="68">
        <f>V200/N206</f>
        <v>0.21818873461402602</v>
      </c>
      <c r="X200" s="67">
        <f>SUM(P200:P204)</f>
        <v>32529</v>
      </c>
      <c r="Y200" s="71">
        <f>X200/P206</f>
        <v>0.23337016098946825</v>
      </c>
    </row>
    <row r="201" spans="11:25" ht="13.5">
      <c r="K201" s="61" t="s">
        <v>128</v>
      </c>
      <c r="L201" s="67">
        <f>'地区別5歳毎'!F68</f>
        <v>3613</v>
      </c>
      <c r="M201" s="70">
        <f>L201/L206</f>
        <v>0.05492383934814995</v>
      </c>
      <c r="N201" s="67">
        <f>'地区別5歳毎'!F69</f>
        <v>3693</v>
      </c>
      <c r="O201" s="68">
        <f>N201/N206</f>
        <v>0.050172540282042224</v>
      </c>
      <c r="P201" s="67">
        <f t="shared" si="6"/>
        <v>7306</v>
      </c>
      <c r="Q201" s="71">
        <f>P201/P206</f>
        <v>0.05241484202370362</v>
      </c>
      <c r="S201" s="61" t="s">
        <v>109</v>
      </c>
      <c r="T201" s="67">
        <f>SUM(L201:L204)</f>
        <v>13511</v>
      </c>
      <c r="U201" s="70">
        <f>T201/L206</f>
        <v>0.2053905323644766</v>
      </c>
      <c r="V201" s="67">
        <f>SUM(N201:N204)</f>
        <v>12907</v>
      </c>
      <c r="W201" s="68">
        <f>V201/N206</f>
        <v>0.1753525527810233</v>
      </c>
      <c r="X201" s="67">
        <f>SUM(P201:P204)</f>
        <v>26418</v>
      </c>
      <c r="Y201" s="71">
        <f>X201/P206</f>
        <v>0.18952851034522342</v>
      </c>
    </row>
    <row r="202" spans="11:25" ht="13.5">
      <c r="K202" s="61" t="s">
        <v>129</v>
      </c>
      <c r="L202" s="67">
        <f>'地区別5歳毎'!E68</f>
        <v>3493</v>
      </c>
      <c r="M202" s="70">
        <f>L202/L206</f>
        <v>0.05309963211820863</v>
      </c>
      <c r="N202" s="67">
        <f>'地区別5歳毎'!E69</f>
        <v>3257</v>
      </c>
      <c r="O202" s="68">
        <f>N202/N206</f>
        <v>0.04424911012689183</v>
      </c>
      <c r="P202" s="67">
        <f t="shared" si="6"/>
        <v>6750</v>
      </c>
      <c r="Q202" s="71">
        <f>P202/P206</f>
        <v>0.048425976411168824</v>
      </c>
      <c r="S202" s="61" t="s">
        <v>110</v>
      </c>
      <c r="T202" s="67">
        <f>SUM(L202:L204)</f>
        <v>9898</v>
      </c>
      <c r="U202" s="70">
        <f>T202/L206</f>
        <v>0.15046669301632665</v>
      </c>
      <c r="V202" s="67">
        <f>SUM(N202:N204)</f>
        <v>9214</v>
      </c>
      <c r="W202" s="68">
        <f>V202/N206</f>
        <v>0.12518001249898106</v>
      </c>
      <c r="X202" s="67">
        <f>SUM(P202:P204)</f>
        <v>19112</v>
      </c>
      <c r="Y202" s="71">
        <f>X202/P206</f>
        <v>0.13711366832151978</v>
      </c>
    </row>
    <row r="203" spans="11:25" ht="13.5">
      <c r="K203" s="61" t="s">
        <v>130</v>
      </c>
      <c r="L203" s="67">
        <f>'地区別5歳毎'!D68</f>
        <v>3320</v>
      </c>
      <c r="M203" s="70">
        <f>L203/L206</f>
        <v>0.05046973336170989</v>
      </c>
      <c r="N203" s="67">
        <f>'地区別5歳毎'!D69</f>
        <v>3087</v>
      </c>
      <c r="O203" s="68">
        <f>N203/N206</f>
        <v>0.041939515800342365</v>
      </c>
      <c r="P203" s="67">
        <f t="shared" si="6"/>
        <v>6407</v>
      </c>
      <c r="Q203" s="71">
        <f>P203/P206</f>
        <v>0.04596521938760869</v>
      </c>
      <c r="S203" s="61" t="s">
        <v>3</v>
      </c>
      <c r="T203" s="67">
        <f>SUM(L203:L204)</f>
        <v>6405</v>
      </c>
      <c r="U203" s="70">
        <f>T203/L206</f>
        <v>0.09736706089811803</v>
      </c>
      <c r="V203" s="67">
        <f>SUM(N203:N204)</f>
        <v>5957</v>
      </c>
      <c r="W203" s="68">
        <f>V203/N206</f>
        <v>0.08093090237208923</v>
      </c>
      <c r="X203" s="67">
        <f>SUM(P203:P204)</f>
        <v>12362</v>
      </c>
      <c r="Y203" s="71">
        <f>X203/P206</f>
        <v>0.08868769191035096</v>
      </c>
    </row>
    <row r="204" spans="11:25" ht="13.5">
      <c r="K204" s="61" t="s">
        <v>131</v>
      </c>
      <c r="L204" s="67">
        <f>'地区別5歳毎'!C68</f>
        <v>3085</v>
      </c>
      <c r="M204" s="70">
        <f>L204/L206</f>
        <v>0.046897327536408136</v>
      </c>
      <c r="N204" s="67">
        <f>'地区別5歳毎'!C69</f>
        <v>2870</v>
      </c>
      <c r="O204" s="68">
        <f>N204/N206</f>
        <v>0.03899138657174687</v>
      </c>
      <c r="P204" s="67">
        <f t="shared" si="6"/>
        <v>5955</v>
      </c>
      <c r="Q204" s="71">
        <f>P204/P206</f>
        <v>0.04272247252274227</v>
      </c>
      <c r="S204" s="61" t="s">
        <v>111</v>
      </c>
      <c r="T204" s="67">
        <f>SUM(L204:L204)</f>
        <v>3085</v>
      </c>
      <c r="U204" s="70">
        <f>T204/L206</f>
        <v>0.046897327536408136</v>
      </c>
      <c r="V204" s="67">
        <f>SUM(N204:N204)</f>
        <v>2870</v>
      </c>
      <c r="W204" s="68">
        <f>V204/N206</f>
        <v>0.03899138657174687</v>
      </c>
      <c r="X204" s="67">
        <f>SUM(P204:P204)</f>
        <v>5955</v>
      </c>
      <c r="Y204" s="71">
        <f>X204/P206</f>
        <v>0.04272247252274227</v>
      </c>
    </row>
    <row r="205" ht="13.5">
      <c r="K205" s="61"/>
    </row>
    <row r="206" spans="11:17" ht="13.5">
      <c r="K206" s="61"/>
      <c r="L206" s="67">
        <f>SUM(L184:L204)</f>
        <v>65782</v>
      </c>
      <c r="M206" s="66"/>
      <c r="N206" s="67">
        <f>SUM(N184:N204)</f>
        <v>73606</v>
      </c>
      <c r="O206" s="62"/>
      <c r="P206" s="67">
        <f>SUM(P184:P204)</f>
        <v>139388</v>
      </c>
      <c r="Q206" s="62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0"/>
  <sheetViews>
    <sheetView zoomScale="50" zoomScaleNormal="50" zoomScalePageLayoutView="0" workbookViewId="0" topLeftCell="H1">
      <selection activeCell="T30" sqref="T30"/>
    </sheetView>
  </sheetViews>
  <sheetFormatPr defaultColWidth="9.00390625" defaultRowHeight="13.5"/>
  <cols>
    <col min="10" max="10" width="8.50390625" style="0" customWidth="1"/>
  </cols>
  <sheetData>
    <row r="1" spans="1:21" ht="13.5">
      <c r="A1" t="s">
        <v>150</v>
      </c>
      <c r="K1" t="s">
        <v>151</v>
      </c>
      <c r="U1" t="s">
        <v>152</v>
      </c>
    </row>
    <row r="30" spans="1:21" ht="13.5">
      <c r="A30" t="s">
        <v>155</v>
      </c>
      <c r="K30" t="s">
        <v>154</v>
      </c>
      <c r="U30" t="s">
        <v>153</v>
      </c>
    </row>
  </sheetData>
  <sheetProtection/>
  <printOptions/>
  <pageMargins left="0.16" right="0.19" top="1" bottom="1" header="0.512" footer="0.512"/>
  <pageSetup horizontalDpi="600" verticalDpi="600" orientation="landscape" paperSize="9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49">
      <selection activeCell="S2" sqref="S2"/>
    </sheetView>
  </sheetViews>
  <sheetFormatPr defaultColWidth="9.00390625" defaultRowHeight="13.5"/>
  <cols>
    <col min="10" max="10" width="7.75390625" style="0" customWidth="1"/>
    <col min="20" max="20" width="5.00390625" style="0" customWidth="1"/>
  </cols>
  <sheetData>
    <row r="1" spans="1:21" ht="15.75" customHeight="1">
      <c r="A1" s="79" t="s">
        <v>24</v>
      </c>
      <c r="K1" t="s">
        <v>25</v>
      </c>
      <c r="U1" t="s">
        <v>134</v>
      </c>
    </row>
    <row r="2" ht="15.75" customHeight="1">
      <c r="A2" s="79"/>
    </row>
    <row r="30" spans="2:21" s="79" customFormat="1" ht="14.25">
      <c r="B30" s="79" t="s">
        <v>27</v>
      </c>
      <c r="K30" s="79" t="s">
        <v>149</v>
      </c>
      <c r="U30" s="79" t="s">
        <v>29</v>
      </c>
    </row>
    <row r="31" s="79" customFormat="1" ht="14.25"/>
  </sheetData>
  <sheetProtection/>
  <printOptions/>
  <pageMargins left="0.29" right="0.16" top="1" bottom="0.76" header="0.512" footer="0.512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諫早市役所</dc:creator>
  <cp:keywords/>
  <dc:description/>
  <cp:lastModifiedBy>oaadmin</cp:lastModifiedBy>
  <cp:lastPrinted>2015-12-25T02:17:47Z</cp:lastPrinted>
  <dcterms:created xsi:type="dcterms:W3CDTF">2005-03-14T09:58:22Z</dcterms:created>
  <dcterms:modified xsi:type="dcterms:W3CDTF">2015-12-25T02:18:13Z</dcterms:modified>
  <cp:category/>
  <cp:version/>
  <cp:contentType/>
  <cp:contentStatus/>
</cp:coreProperties>
</file>