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idounas2\上下水道局\①経営管理課\2025\A1_各課共通\03_財務管理\01_財務総括\17958_財務依頼・照会（下半期）\R8.1.14 【財政課：1／23〆】公営企業に係る経営比較分析表（令和6年度決算）の分析等について\【回答】04 諫早市\08_下水道\"/>
    </mc:Choice>
  </mc:AlternateContent>
  <xr:revisionPtr revIDLastSave="0" documentId="13_ncr:1_{DD6AE60C-EDB6-4C14-A2D5-53CD4E5FCBF6}" xr6:coauthVersionLast="36" xr6:coauthVersionMax="36" xr10:uidLastSave="{00000000-0000-0000-0000-000000000000}"/>
  <workbookProtection workbookAlgorithmName="SHA-512" workbookHashValue="Bfpx0/AH+xeoWLRaNqpcgCLcvkIlQU0oNaPm8Y8LjYhWFHMV9+InLhWif19+WhussuRSGTmsYBqSUdF6oRz8Qg==" workbookSaltValue="/wI41LnrAnxIrdOywZyBy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<sst xmlns="http://schemas.openxmlformats.org/spreadsheetml/2006/main" count="231" uniqueCount="116">
  <si>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</si>
  <si>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</si>
  <si>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</si>
  <si>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</si>
  <si>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</si>
  <si>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</si>
  <si>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</si>
  <si>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</si>
  <si>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</si>
  <si>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</si>
  <si>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</si>
  <si>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</si>
  <si>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</si>
  <si>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</si>
  <si>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</si>
  <si>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</si>
  <si>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</si>
  <si>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</si>
  <si>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</si>
  <si>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</si>
  <si>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</si>
  <si>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</si>
  <si>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</si>
  <si>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</si>
  <si>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</si>
  <si>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</si>
  <si>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</si>
  <si>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</si>
  <si>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</si>
  <si>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</si>
  <si>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</si>
  <si>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</si>
  <si>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</si>
  <si>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</si>
  <si>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</si>
  <si>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</si>
  <si>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</si>
  <si>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</si>
  <si>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</si>
  <si>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</si>
  <si>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</si>
  <si>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</si>
  <si>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</si>
  <si>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</si>
  <si>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</si>
  <si>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</si>
  <si>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</si>
  <si>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</si>
  <si>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</si>
  <si>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</si>
  <si>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</si>
  <si>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</si>
  <si>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</si>
  <si>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</si>
  <si>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</si>
  <si>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</si>
  <si>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</si>
  <si>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</si>
  <si>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</si>
  <si>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</si>
  <si>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</si>
  <si>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</si>
  <si>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</si>
  <si>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</si>
  <si>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</si>
  <si>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</si>
  <si>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</si>
  <si>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</si>
  <si>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</si>
  <si>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</si>
  <si>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</si>
  <si>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</si>
  <si>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</si>
  <si>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</si>
  <si>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</si>
  <si>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</si>
  <si>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</si>
  <si>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</si>
  <si>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</si>
  <si>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</si>
  <si>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</si>
  <si>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</si>
  <si>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</si>
  <si>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</si>
  <si>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</si>
  <si>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</si>
  <si>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</si>
  <si>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</si>
  <si>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</si>
  <si>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</si>
  <si>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</si>
  <si>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</si>
  <si>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</si>
  <si>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</si>
  <si>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</si>
  <si>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</si>
  <si>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</si>
  <si>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</si>
  <si>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</si>
  <si>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</si>
  <si>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</si>
  <si>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</si>
  <si>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</si>
  <si>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</si>
  <si>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</si>
  <si>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</si>
  <si>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</si>
  <si>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</si>
  <si>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</si>
  <si>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</si>
  <si>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</si>
  <si>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</si>
  <si>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</si>
  <si>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今後見込まれる施設の老朽化対策や多額の企業債残高などに対応するために一層の経営の効率化を進める必要があるが、農業集落排水の事業区域においても人口減少が続いているため、接続促進を図り水洗化率の上昇による収入確保と更なる業務の効率化を進めるとともに、公共下水道への接続を主軸とした施設の統廃合について計画的に整備を進める。</t>
    <rPh sb="124" eb="128">
      <t>ノウギョウシュウラク</t>
    </rPh>
    <rPh sb="128" eb="130">
      <t>ハイスイ</t>
    </rPh>
    <phoneticPr fontId="4"/>
  </si>
  <si>
    <t>①経常収支比率、②累積欠損金比率、③流動比率
　経常収支比率は100％を超えており、累積欠損金比率も前年度よりは改善している。流動比率については厳しい状況が続いている。
④企業債残高対事業規模比率
　前年度よりも低い値となっているが依然として多額の企業債残高があるため、借入額が大きくならないよう計画的に事業を進め、企業債残高の縮減に努めていく。
⑤経費回収率、⑥汚水処理原価
　維持管理費用の増加のため汚水処理費が増加し、汚水処理原価は前年度よりも高くなり、これに伴って経費回収率は前年度より低くなった。
⑦施設利用率、⑧水洗化率
　水洗化率は前年度よりも増加しているが、施設利用率は前年度よりも値が減少している。引き続き接続促進に注力し水洗化率の向上に努め、施設の有効活用を図りたい。</t>
    <rPh sb="116" eb="118">
      <t>イゼン</t>
    </rPh>
    <rPh sb="121" eb="123">
      <t>タガク</t>
    </rPh>
    <rPh sb="124" eb="127">
      <t>キギョウサイ</t>
    </rPh>
    <rPh sb="127" eb="129">
      <t>ザンダカ</t>
    </rPh>
    <rPh sb="233" eb="234">
      <t>トモナ</t>
    </rPh>
    <phoneticPr fontId="4"/>
  </si>
  <si>
    <t>①有形固定資産減価償却率、②管渠老朽化率、
③管渠改善率
　平成6年度末に供用開始を行ったことから、管路については老朽化に至っていない。
　処理場の経年劣化に対応するため、公共下水道への接続を主軸とした施設の統廃合を含めたストックマネジメント等の更新計画を策定し、計画的に整備を進めていくこととしている。</t>
    <rPh sb="1" eb="7">
      <t>ユウケイコテイシサン</t>
    </rPh>
    <rPh sb="7" eb="11">
      <t>ゲンカショウキャク</t>
    </rPh>
    <rPh sb="11" eb="12">
      <t>リツ</t>
    </rPh>
    <rPh sb="14" eb="16">
      <t>カンキョ</t>
    </rPh>
    <rPh sb="16" eb="19">
      <t>ロウキュウカ</t>
    </rPh>
    <rPh sb="19" eb="20">
      <t>リツ</t>
    </rPh>
    <rPh sb="23" eb="25">
      <t>カンキョ</t>
    </rPh>
    <rPh sb="25" eb="28">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</si>
</sst>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13-422C-8FBD-C6AE36DB4E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AA13-422C-8FBD-C6AE36DB4E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45.81</c:v>
                </c:pt>
                <c:pt idx="1">
                  <c:v>44.01</c:v>
                </c:pt>
                <c:pt idx="2">
                  <c:v>42.79</c:v>
                </c:pt>
                <c:pt idx="3">
                  <c:v>43.2</c:v>
                </c:pt>
                <c:pt idx="4">
                  <c:v>42.55</c:v>
                </c:pt>
              </c:numCache>
            </c:numRef>
          </c:val>
          <c:extLst>
            <c:ext xmlns:c16="http://schemas.microsoft.com/office/drawing/2014/chart" uri="{C3380CC4-5D6E-409C-BE32-E72D297353CC}">
              <c16:uniqueId val="{00000000-DFE8-4CD5-BF51-6770FA5A74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DFE8-4CD5-BF51-6770FA5A74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c:v>
                </c:pt>
                <c:pt idx="1">
                  <c:v>85.41</c:v>
                </c:pt>
                <c:pt idx="2">
                  <c:v>87.76</c:v>
                </c:pt>
                <c:pt idx="3">
                  <c:v>89.68</c:v>
                </c:pt>
                <c:pt idx="4">
                  <c:v>90.35</c:v>
                </c:pt>
              </c:numCache>
            </c:numRef>
          </c:val>
          <c:extLst>
            <c:ext xmlns:c16="http://schemas.microsoft.com/office/drawing/2014/chart" uri="{C3380CC4-5D6E-409C-BE32-E72D297353CC}">
              <c16:uniqueId val="{00000000-FF00-4B5D-824E-82D1B51E6E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FF00-4B5D-824E-82D1B51E6E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99.73</c:v>
                </c:pt>
                <c:pt idx="1">
                  <c:v>103.68</c:v>
                </c:pt>
                <c:pt idx="2">
                  <c:v>102.04</c:v>
                </c:pt>
                <c:pt idx="3">
                  <c:v>103.71</c:v>
                </c:pt>
                <c:pt idx="4">
                  <c:v>102.46</c:v>
                </c:pt>
              </c:numCache>
            </c:numRef>
          </c:val>
          <c:extLst>
            <c:ext xmlns:c16="http://schemas.microsoft.com/office/drawing/2014/chart" uri="{C3380CC4-5D6E-409C-BE32-E72D297353CC}">
              <c16:uniqueId val="{00000000-4AE0-429A-B30A-C22C32D202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4AE0-429A-B30A-C22C32D202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27.58</c:v>
                </c:pt>
                <c:pt idx="1">
                  <c:v>29.3</c:v>
                </c:pt>
                <c:pt idx="2">
                  <c:v>31.43</c:v>
                </c:pt>
                <c:pt idx="3">
                  <c:v>33.49</c:v>
                </c:pt>
                <c:pt idx="4">
                  <c:v>35.53</c:v>
                </c:pt>
              </c:numCache>
            </c:numRef>
          </c:val>
          <c:extLst>
            <c:ext xmlns:c16="http://schemas.microsoft.com/office/drawing/2014/chart" uri="{C3380CC4-5D6E-409C-BE32-E72D297353CC}">
              <c16:uniqueId val="{00000000-5329-4ABF-B6F1-79403D5D30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5329-4ABF-B6F1-79403D5D30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2C-4CB8-ADB1-177F6D2361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0B2C-4CB8-ADB1-177F6D2361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364.74</c:v>
                </c:pt>
                <c:pt idx="1">
                  <c:v>347.16</c:v>
                </c:pt>
                <c:pt idx="2">
                  <c:v>342.76</c:v>
                </c:pt>
                <c:pt idx="3">
                  <c:v>327.33999999999997</c:v>
                </c:pt>
                <c:pt idx="4">
                  <c:v>314.76</c:v>
                </c:pt>
              </c:numCache>
            </c:numRef>
          </c:val>
          <c:extLst>
            <c:ext xmlns:c16="http://schemas.microsoft.com/office/drawing/2014/chart" uri="{C3380CC4-5D6E-409C-BE32-E72D297353CC}">
              <c16:uniqueId val="{00000000-93AF-4453-A379-5CEDD982E7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93AF-4453-A379-5CEDD982E7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-123.44</c:v>
                </c:pt>
                <c:pt idx="1">
                  <c:v>-181.38</c:v>
                </c:pt>
                <c:pt idx="2">
                  <c:v>-196.9</c:v>
                </c:pt>
                <c:pt idx="3">
                  <c:v>-202.98</c:v>
                </c:pt>
                <c:pt idx="4">
                  <c:v>-280.08999999999997</c:v>
                </c:pt>
              </c:numCache>
            </c:numRef>
          </c:val>
          <c:extLst>
            <c:ext xmlns:c16="http://schemas.microsoft.com/office/drawing/2014/chart" uri="{C3380CC4-5D6E-409C-BE32-E72D297353CC}">
              <c16:uniqueId val="{00000000-DE1A-41E8-87E9-B44E05CF12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DE1A-41E8-87E9-B44E05CF12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2922.57</c:v>
                </c:pt>
                <c:pt idx="1">
                  <c:v>2737.51</c:v>
                </c:pt>
                <c:pt idx="2">
                  <c:v>2528.83</c:v>
                </c:pt>
                <c:pt idx="3">
                  <c:v>2282.89</c:v>
                </c:pt>
                <c:pt idx="4">
                  <c:v>2044.53</c:v>
                </c:pt>
              </c:numCache>
            </c:numRef>
          </c:val>
          <c:extLst>
            <c:ext xmlns:c16="http://schemas.microsoft.com/office/drawing/2014/chart" uri="{C3380CC4-5D6E-409C-BE32-E72D297353CC}">
              <c16:uniqueId val="{00000000-26E7-4FCD-862C-AC18ED302B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26E7-4FCD-862C-AC18ED302B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68.31</c:v>
                </c:pt>
                <c:pt idx="1">
                  <c:v>79.959999999999994</c:v>
                </c:pt>
                <c:pt idx="2">
                  <c:v>70.28</c:v>
                </c:pt>
                <c:pt idx="3">
                  <c:v>78.959999999999994</c:v>
                </c:pt>
                <c:pt idx="4">
                  <c:v>76.73</c:v>
                </c:pt>
              </c:numCache>
            </c:numRef>
          </c:val>
          <c:extLst>
            <c:ext xmlns:c16="http://schemas.microsoft.com/office/drawing/2014/chart" uri="{C3380CC4-5D6E-409C-BE32-E72D297353CC}">
              <c16:uniqueId val="{00000000-1B21-41FC-B373-24BA9976E3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1B21-41FC-B373-24BA9976E3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246.08</c:v>
                </c:pt>
                <c:pt idx="1">
                  <c:v>210.33</c:v>
                </c:pt>
                <c:pt idx="2">
                  <c:v>236.78</c:v>
                </c:pt>
                <c:pt idx="3">
                  <c:v>209.89</c:v>
                </c:pt>
                <c:pt idx="4">
                  <c:v>216.57</c:v>
                </c:pt>
              </c:numCache>
            </c:numRef>
          </c:val>
          <c:extLst>
            <c:ext xmlns:c16="http://schemas.microsoft.com/office/drawing/2014/chart" uri="{C3380CC4-5D6E-409C-BE32-E72D297353CC}">
              <c16:uniqueId val="{00000000-4252-4A90-8F6D-C749DB4499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4252-4A90-8F6D-C749DB4499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133479</v>
      </c>
      <c r="AM8" s="36"/>
      <c r="AN8" s="36"/>
      <c r="AO8" s="36"/>
      <c r="AP8" s="36"/>
      <c r="AQ8" s="36"/>
      <c r="AR8" s="36"/>
      <c r="AS8" s="36"/>
      <c r="AT8" s="37">
        <f>データ!T6</f>
        <v>341.79</v>
      </c>
      <c r="AU8" s="37"/>
      <c r="AV8" s="37"/>
      <c r="AW8" s="37"/>
      <c r="AX8" s="37"/>
      <c r="AY8" s="37"/>
      <c r="AZ8" s="37"/>
      <c r="BA8" s="37"/>
      <c r="BB8" s="37">
        <f>データ!U6</f>
        <v>390.53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62.76</v>
      </c>
      <c r="J10" s="37"/>
      <c r="K10" s="37"/>
      <c r="L10" s="37"/>
      <c r="M10" s="37"/>
      <c r="N10" s="37"/>
      <c r="O10" s="37"/>
      <c r="P10" s="37">
        <f>データ!P6</f>
        <v>10.37</v>
      </c>
      <c r="Q10" s="37"/>
      <c r="R10" s="37"/>
      <c r="S10" s="37"/>
      <c r="T10" s="37"/>
      <c r="U10" s="37"/>
      <c r="V10" s="37"/>
      <c r="W10" s="37">
        <f>データ!Q6</f>
        <v>97.85</v>
      </c>
      <c r="X10" s="37"/>
      <c r="Y10" s="37"/>
      <c r="Z10" s="37"/>
      <c r="AA10" s="37"/>
      <c r="AB10" s="37"/>
      <c r="AC10" s="37"/>
      <c r="AD10" s="36">
        <f>データ!R6</f>
        <v>3320</v>
      </c>
      <c r="AE10" s="36"/>
      <c r="AF10" s="36"/>
      <c r="AG10" s="36"/>
      <c r="AH10" s="36"/>
      <c r="AI10" s="36"/>
      <c r="AJ10" s="36"/>
      <c r="AK10" s="2"/>
      <c r="AL10" s="36">
        <f>データ!V6</f>
        <v>13799</v>
      </c>
      <c r="AM10" s="36"/>
      <c r="AN10" s="36"/>
      <c r="AO10" s="36"/>
      <c r="AP10" s="36"/>
      <c r="AQ10" s="36"/>
      <c r="AR10" s="36"/>
      <c r="AS10" s="36"/>
      <c r="AT10" s="37">
        <f>データ!W6</f>
        <v>5.58</v>
      </c>
      <c r="AU10" s="37"/>
      <c r="AV10" s="37"/>
      <c r="AW10" s="37"/>
      <c r="AX10" s="37"/>
      <c r="AY10" s="37"/>
      <c r="AZ10" s="37"/>
      <c r="BA10" s="37"/>
      <c r="BB10" s="37">
        <f>データ!X6</f>
        <v>2472.94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9ojOwaaJB9T20WghfJ/BlSIY/EKH2Rbh30kn/GVBnu5mTPjpqqC7zmy8YaULNFo7CwE+4FwQlwLW+wreuqRCQ==" saltValue="/Fo3sxkh3F46OR60IG7sf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62.76</v>
      </c>
      <c r="P6" s="20">
        <f t="shared" si="3"/>
        <v>10.37</v>
      </c>
      <c r="Q6" s="20">
        <f t="shared" si="3"/>
        <v>97.85</v>
      </c>
      <c r="R6" s="20">
        <f t="shared" si="3"/>
        <v>3320</v>
      </c>
      <c r="S6" s="20">
        <f t="shared" si="3"/>
        <v>133479</v>
      </c>
      <c r="T6" s="20">
        <f t="shared" si="3"/>
        <v>341.79</v>
      </c>
      <c r="U6" s="20">
        <f t="shared" si="3"/>
        <v>390.53</v>
      </c>
      <c r="V6" s="20">
        <f t="shared" si="3"/>
        <v>13799</v>
      </c>
      <c r="W6" s="20">
        <f t="shared" si="3"/>
        <v>5.58</v>
      </c>
      <c r="X6" s="20">
        <f t="shared" si="3"/>
        <v>2472.94</v>
      </c>
      <c r="Y6" s="21">
        <f>IF(Y7="",NA(),Y7)</f>
        <v>99.73</v>
      </c>
      <c r="Z6" s="21">
        <f t="shared" ref="Z6:AH6" si="4">IF(Z7="",NA(),Z7)</f>
        <v>103.68</v>
      </c>
      <c r="AA6" s="21">
        <f t="shared" si="4"/>
        <v>102.04</v>
      </c>
      <c r="AB6" s="21">
        <f t="shared" si="4"/>
        <v>103.71</v>
      </c>
      <c r="AC6" s="21">
        <f t="shared" si="4"/>
        <v>102.46</v>
      </c>
      <c r="AD6" s="21">
        <f t="shared" si="4"/>
        <v>106.37</v>
      </c>
      <c r="AE6" s="21">
        <f t="shared" si="4"/>
        <v>106.07</v>
      </c>
      <c r="AF6" s="21">
        <f t="shared" si="4"/>
        <v>105.5</v>
      </c>
      <c r="AG6" s="21">
        <f t="shared" si="4"/>
        <v>106.35</v>
      </c>
      <c r="AH6" s="21">
        <f t="shared" si="4"/>
        <v>103.04</v>
      </c>
      <c r="AI6" s="20" t="str">
        <f>IF(AI7="","",IF(AI7="-","【-】","【"&amp;SUBSTITUTE(TEXT(AI7,"#,##0.00"),"-","△")&amp;"】"))</f>
        <v>【104.30】</v>
      </c>
      <c r="AJ6" s="21">
        <f>IF(AJ7="",NA(),AJ7)</f>
        <v>364.74</v>
      </c>
      <c r="AK6" s="21">
        <f t="shared" ref="AK6:AS6" si="5">IF(AK7="",NA(),AK7)</f>
        <v>347.16</v>
      </c>
      <c r="AL6" s="21">
        <f t="shared" si="5"/>
        <v>342.76</v>
      </c>
      <c r="AM6" s="21">
        <f t="shared" si="5"/>
        <v>327.33999999999997</v>
      </c>
      <c r="AN6" s="21">
        <f t="shared" si="5"/>
        <v>314.76</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-123.44</v>
      </c>
      <c r="AV6" s="21">
        <f t="shared" ref="AV6:BD6" si="6">IF(AV7="",NA(),AV7)</f>
        <v>-181.38</v>
      </c>
      <c r="AW6" s="21">
        <f t="shared" si="6"/>
        <v>-196.9</v>
      </c>
      <c r="AX6" s="21">
        <f t="shared" si="6"/>
        <v>-202.98</v>
      </c>
      <c r="AY6" s="21">
        <f t="shared" si="6"/>
        <v>-280.08999999999997</v>
      </c>
      <c r="AZ6" s="21">
        <f t="shared" si="6"/>
        <v>29.13</v>
      </c>
      <c r="BA6" s="21">
        <f t="shared" si="6"/>
        <v>35.69</v>
      </c>
      <c r="BB6" s="21">
        <f t="shared" si="6"/>
        <v>38.4</v>
      </c>
      <c r="BC6" s="21">
        <f t="shared" si="6"/>
        <v>44.04</v>
      </c>
      <c r="BD6" s="21">
        <f t="shared" si="6"/>
        <v>41.03</v>
      </c>
      <c r="BE6" s="20" t="str">
        <f>IF(BE7="","",IF(BE7="-","【-】","【"&amp;SUBSTITUTE(TEXT(BE7,"#,##0.00"),"-","△")&amp;"】"))</f>
        <v>【47.19】</v>
      </c>
      <c r="BF6" s="21">
        <f>IF(BF7="",NA(),BF7)</f>
        <v>2922.57</v>
      </c>
      <c r="BG6" s="21">
        <f t="shared" ref="BG6:BO6" si="7">IF(BG7="",NA(),BG7)</f>
        <v>2737.51</v>
      </c>
      <c r="BH6" s="21">
        <f t="shared" si="7"/>
        <v>2528.83</v>
      </c>
      <c r="BI6" s="21">
        <f t="shared" si="7"/>
        <v>2282.89</v>
      </c>
      <c r="BJ6" s="21">
        <f t="shared" si="7"/>
        <v>2044.53</v>
      </c>
      <c r="BK6" s="21">
        <f t="shared" si="7"/>
        <v>867.83</v>
      </c>
      <c r="BL6" s="21">
        <f t="shared" si="7"/>
        <v>791.76</v>
      </c>
      <c r="BM6" s="21">
        <f t="shared" si="7"/>
        <v>900.82</v>
      </c>
      <c r="BN6" s="21">
        <f t="shared" si="7"/>
        <v>839.21</v>
      </c>
      <c r="BO6" s="21">
        <f t="shared" si="7"/>
        <v>796.8</v>
      </c>
      <c r="BP6" s="20" t="str">
        <f>IF(BP7="","",IF(BP7="-","【-】","【"&amp;SUBSTITUTE(TEXT(BP7,"#,##0.00"),"-","△")&amp;"】"))</f>
        <v>【798.10】</v>
      </c>
      <c r="BQ6" s="21">
        <f>IF(BQ7="",NA(),BQ7)</f>
        <v>68.31</v>
      </c>
      <c r="BR6" s="21">
        <f t="shared" ref="BR6:BZ6" si="8">IF(BR7="",NA(),BR7)</f>
        <v>79.959999999999994</v>
      </c>
      <c r="BS6" s="21">
        <f t="shared" si="8"/>
        <v>70.28</v>
      </c>
      <c r="BT6" s="21">
        <f t="shared" si="8"/>
        <v>78.959999999999994</v>
      </c>
      <c r="BU6" s="21">
        <f t="shared" si="8"/>
        <v>76.73</v>
      </c>
      <c r="BV6" s="21">
        <f t="shared" si="8"/>
        <v>57.08</v>
      </c>
      <c r="BW6" s="21">
        <f t="shared" si="8"/>
        <v>56.26</v>
      </c>
      <c r="BX6" s="21">
        <f t="shared" si="8"/>
        <v>52.94</v>
      </c>
      <c r="BY6" s="21">
        <f t="shared" si="8"/>
        <v>52.05</v>
      </c>
      <c r="BZ6" s="21">
        <f t="shared" si="8"/>
        <v>58.41</v>
      </c>
      <c r="CA6" s="20" t="str">
        <f>IF(CA7="","",IF(CA7="-","【-】","【"&amp;SUBSTITUTE(TEXT(CA7,"#,##0.00"),"-","△")&amp;"】"))</f>
        <v>【54.51】</v>
      </c>
      <c r="CB6" s="21">
        <f>IF(CB7="",NA(),CB7)</f>
        <v>246.08</v>
      </c>
      <c r="CC6" s="21">
        <f t="shared" ref="CC6:CK6" si="9">IF(CC7="",NA(),CC7)</f>
        <v>210.33</v>
      </c>
      <c r="CD6" s="21">
        <f t="shared" si="9"/>
        <v>236.78</v>
      </c>
      <c r="CE6" s="21">
        <f t="shared" si="9"/>
        <v>209.89</v>
      </c>
      <c r="CF6" s="21">
        <f t="shared" si="9"/>
        <v>216.57</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45.81</v>
      </c>
      <c r="CN6" s="21">
        <f t="shared" ref="CN6:CV6" si="10">IF(CN7="",NA(),CN7)</f>
        <v>44.01</v>
      </c>
      <c r="CO6" s="21">
        <f t="shared" si="10"/>
        <v>42.79</v>
      </c>
      <c r="CP6" s="21">
        <f t="shared" si="10"/>
        <v>43.2</v>
      </c>
      <c r="CQ6" s="21">
        <f t="shared" si="10"/>
        <v>42.55</v>
      </c>
      <c r="CR6" s="21">
        <f t="shared" si="10"/>
        <v>54.83</v>
      </c>
      <c r="CS6" s="21">
        <f t="shared" si="10"/>
        <v>66.53</v>
      </c>
      <c r="CT6" s="21">
        <f t="shared" si="10"/>
        <v>52.35</v>
      </c>
      <c r="CU6" s="21">
        <f t="shared" si="10"/>
        <v>46.25</v>
      </c>
      <c r="CV6" s="21">
        <f t="shared" si="10"/>
        <v>52.34</v>
      </c>
      <c r="CW6" s="20" t="str">
        <f>IF(CW7="","",IF(CW7="-","【-】","【"&amp;SUBSTITUTE(TEXT(CW7,"#,##0.00"),"-","△")&amp;"】"))</f>
        <v>【49.92】</v>
      </c>
      <c r="CX6" s="21">
        <f>IF(CX7="",NA(),CX7)</f>
        <v>87.3</v>
      </c>
      <c r="CY6" s="21">
        <f t="shared" ref="CY6:DG6" si="11">IF(CY7="",NA(),CY7)</f>
        <v>85.41</v>
      </c>
      <c r="CZ6" s="21">
        <f t="shared" si="11"/>
        <v>87.76</v>
      </c>
      <c r="DA6" s="21">
        <f t="shared" si="11"/>
        <v>89.68</v>
      </c>
      <c r="DB6" s="21">
        <f t="shared" si="11"/>
        <v>90.35</v>
      </c>
      <c r="DC6" s="21">
        <f t="shared" si="11"/>
        <v>84.7</v>
      </c>
      <c r="DD6" s="21">
        <f t="shared" si="11"/>
        <v>84.67</v>
      </c>
      <c r="DE6" s="21">
        <f t="shared" si="11"/>
        <v>84.39</v>
      </c>
      <c r="DF6" s="21">
        <f t="shared" si="11"/>
        <v>83.96</v>
      </c>
      <c r="DG6" s="21">
        <f t="shared" si="11"/>
        <v>90.05</v>
      </c>
      <c r="DH6" s="20" t="str">
        <f>IF(DH7="","",IF(DH7="-","【-】","【"&amp;SUBSTITUTE(TEXT(DH7,"#,##0.00"),"-","△")&amp;"】"))</f>
        <v>【87.80】</v>
      </c>
      <c r="DI6" s="21">
        <f>IF(DI7="",NA(),DI7)</f>
        <v>27.58</v>
      </c>
      <c r="DJ6" s="21">
        <f t="shared" ref="DJ6:DR6" si="12">IF(DJ7="",NA(),DJ7)</f>
        <v>29.3</v>
      </c>
      <c r="DK6" s="21">
        <f t="shared" si="12"/>
        <v>31.43</v>
      </c>
      <c r="DL6" s="21">
        <f t="shared" si="12"/>
        <v>33.49</v>
      </c>
      <c r="DM6" s="21">
        <f t="shared" si="12"/>
        <v>35.53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422045</v>
      </c>
      <c r="D7" s="23">
        <v>46</v>
      </c>
      <c r="E7" s="23">
        <v>17</v>
      </c>
      <c r="F7" s="23">
        <v>5</v>
      </c>
      <c r="G7" s="23">
        <v>0</v>
      </c>
      <c r="H7" s="23" t="s">
        <v>96</v>
      </c>
      <c r="I7" s="23" t="s">
        <v>97</v>
      </c>
      <c r="J7" s="23" t="s">
        <v>98</v>
      </c>
      <c r="K7" s="23" t="s">
        <v>99</v>
      </c>
      <c r="L7" s="23" t="s">
        <v>100</v>
      </c>
      <c r="M7" s="23" t="s">
        <v>101</v>
      </c>
      <c r="N7" s="24" t="s">
        <v>102</v>
      </c>
      <c r="O7" s="24">
        <v>62.76</v>
      </c>
      <c r="P7" s="24">
        <v>10.37</v>
      </c>
      <c r="Q7" s="24">
        <v>97.85</v>
      </c>
      <c r="R7" s="24">
        <v>3320</v>
      </c>
      <c r="S7" s="24">
        <v>133479</v>
      </c>
      <c r="T7" s="24">
        <v>341.79</v>
      </c>
      <c r="U7" s="24">
        <v>390.53</v>
      </c>
      <c r="V7" s="24">
        <v>13799</v>
      </c>
      <c r="W7" s="24">
        <v>5.58</v>
      </c>
      <c r="X7" s="24">
        <v>2472.94</v>
      </c>
      <c r="Y7" s="24">
        <v>99.73</v>
      </c>
      <c r="Z7" s="24">
        <v>103.68</v>
      </c>
      <c r="AA7" s="24">
        <v>102.04</v>
      </c>
      <c r="AB7" s="24">
        <v>103.71</v>
      </c>
      <c r="AC7" s="24">
        <v>102.46</v>
      </c>
      <c r="AD7" s="24">
        <v>106.37</v>
      </c>
      <c r="AE7" s="24">
        <v>106.07</v>
      </c>
      <c r="AF7" s="24">
        <v>105.5</v>
      </c>
      <c r="AG7" s="24">
        <v>106.35</v>
      </c>
      <c r="AH7" s="24">
        <v>103.04</v>
      </c>
      <c r="AI7" s="24">
        <v>104.3</v>
      </c>
      <c r="AJ7" s="24">
        <v>364.74</v>
      </c>
      <c r="AK7" s="24">
        <v>347.16</v>
      </c>
      <c r="AL7" s="24">
        <v>342.76</v>
      </c>
      <c r="AM7" s="24">
        <v>327.33999999999997</v>
      </c>
      <c r="AN7" s="24">
        <v>314.76</v>
      </c>
      <c r="AO7" s="24">
        <v>139.02000000000001</v>
      </c>
      <c r="AP7" s="24">
        <v>132.04</v>
      </c>
      <c r="AQ7" s="24">
        <v>145.43</v>
      </c>
      <c r="AR7" s="24">
        <v>129.88999999999999</v>
      </c>
      <c r="AS7" s="24">
        <v>100.31</v>
      </c>
      <c r="AT7" s="24">
        <v>102.74</v>
      </c>
      <c r="AU7" s="24">
        <v>-123.44</v>
      </c>
      <c r="AV7" s="24">
        <v>-181.38</v>
      </c>
      <c r="AW7" s="24">
        <v>-196.9</v>
      </c>
      <c r="AX7" s="24">
        <v>-202.98</v>
      </c>
      <c r="AY7" s="24">
        <v>-280.08999999999997</v>
      </c>
      <c r="AZ7" s="24">
        <v>29.13</v>
      </c>
      <c r="BA7" s="24">
        <v>35.69</v>
      </c>
      <c r="BB7" s="24">
        <v>38.4</v>
      </c>
      <c r="BC7" s="24">
        <v>44.04</v>
      </c>
      <c r="BD7" s="24">
        <v>41.03</v>
      </c>
      <c r="BE7" s="24">
        <v>47.19</v>
      </c>
      <c r="BF7" s="24">
        <v>2922.57</v>
      </c>
      <c r="BG7" s="24">
        <v>2737.51</v>
      </c>
      <c r="BH7" s="24">
        <v>2528.83</v>
      </c>
      <c r="BI7" s="24">
        <v>2282.89</v>
      </c>
      <c r="BJ7" s="24">
        <v>2044.53</v>
      </c>
      <c r="BK7" s="24">
        <v>867.83</v>
      </c>
      <c r="BL7" s="24">
        <v>791.76</v>
      </c>
      <c r="BM7" s="24">
        <v>900.82</v>
      </c>
      <c r="BN7" s="24">
        <v>839.21</v>
      </c>
      <c r="BO7" s="24">
        <v>796.8</v>
      </c>
      <c r="BP7" s="24">
        <v>798.1</v>
      </c>
      <c r="BQ7" s="24">
        <v>68.31</v>
      </c>
      <c r="BR7" s="24">
        <v>79.959999999999994</v>
      </c>
      <c r="BS7" s="24">
        <v>70.28</v>
      </c>
      <c r="BT7" s="24">
        <v>78.959999999999994</v>
      </c>
      <c r="BU7" s="24">
        <v>76.73</v>
      </c>
      <c r="BV7" s="24">
        <v>57.08</v>
      </c>
      <c r="BW7" s="24">
        <v>56.26</v>
      </c>
      <c r="BX7" s="24">
        <v>52.94</v>
      </c>
      <c r="BY7" s="24">
        <v>52.05</v>
      </c>
      <c r="BZ7" s="24">
        <v>58.41</v>
      </c>
      <c r="CA7" s="24">
        <v>54.51</v>
      </c>
      <c r="CB7" s="24">
        <v>246.08</v>
      </c>
      <c r="CC7" s="24">
        <v>210.33</v>
      </c>
      <c r="CD7" s="24">
        <v>236.78</v>
      </c>
      <c r="CE7" s="24">
        <v>209.89</v>
      </c>
      <c r="CF7" s="24">
        <v>216.57</v>
      </c>
      <c r="CG7" s="24">
        <v>274.99</v>
      </c>
      <c r="CH7" s="24">
        <v>282.08999999999997</v>
      </c>
      <c r="CI7" s="24">
        <v>303.27999999999997</v>
      </c>
      <c r="CJ7" s="24">
        <v>301.86</v>
      </c>
      <c r="CK7" s="24">
        <v>267.33999999999997</v>
      </c>
      <c r="CL7" s="24">
        <v>286.33</v>
      </c>
      <c r="CM7" s="24">
        <v>45.81</v>
      </c>
      <c r="CN7" s="24">
        <v>44.01</v>
      </c>
      <c r="CO7" s="24">
        <v>42.79</v>
      </c>
      <c r="CP7" s="24">
        <v>43.2</v>
      </c>
      <c r="CQ7" s="24">
        <v>42.55</v>
      </c>
      <c r="CR7" s="24">
        <v>54.83</v>
      </c>
      <c r="CS7" s="24">
        <v>66.53</v>
      </c>
      <c r="CT7" s="24">
        <v>52.35</v>
      </c>
      <c r="CU7" s="24">
        <v>46.25</v>
      </c>
      <c r="CV7" s="24">
        <v>52.34</v>
      </c>
      <c r="CW7" s="24">
        <v>49.92</v>
      </c>
      <c r="CX7" s="24">
        <v>87.3</v>
      </c>
      <c r="CY7" s="24">
        <v>85.41</v>
      </c>
      <c r="CZ7" s="24">
        <v>87.76</v>
      </c>
      <c r="DA7" s="24">
        <v>89.68</v>
      </c>
      <c r="DB7" s="24">
        <v>90.35</v>
      </c>
      <c r="DC7" s="24">
        <v>84.7</v>
      </c>
      <c r="DD7" s="24">
        <v>84.67</v>
      </c>
      <c r="DE7" s="24">
        <v>84.39</v>
      </c>
      <c r="DF7" s="24">
        <v>83.96</v>
      </c>
      <c r="DG7" s="24">
        <v>90.05</v>
      </c>
      <c r="DH7" s="24">
        <v>87.8</v>
      </c>
      <c r="DI7" s="24">
        <v>27.58</v>
      </c>
      <c r="DJ7" s="24">
        <v>29.3</v>
      </c>
      <c r="DK7" s="24">
        <v>31.43</v>
      </c>
      <c r="DL7" s="24">
        <v>33.49</v>
      </c>
      <c r="DM7" s="24">
        <v>35.53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2025-12-23T06:24:00Z</dcterms:created>
  <dcterms:modified xsi:type="dcterms:W3CDTF">2026-01-23T01:37:01Z</dcterms:modified>
  <cp:category/>
</cp:coreProperties>
</file>