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uidounas2\上下水道局\①経営管理課\2025\A1_各課共通\03_財務管理\01_財務総括\17958_財務依頼・照会（下半期）\R8.1.14 【財政課：1／23〆】公営企業に係る経営比較分析表（令和6年度決算）の分析等について\【回答】04 諫早市\08_下水道\"/>
    </mc:Choice>
  </mc:AlternateContent>
  <xr:revisionPtr revIDLastSave="0" documentId="13_ncr:1_{AA7B126F-109E-4A2A-968C-B0F573A62529}" xr6:coauthVersionLast="36" xr6:coauthVersionMax="36" xr10:uidLastSave="{00000000-0000-0000-0000-000000000000}"/>
  <workbookProtection workbookAlgorithmName="SHA-512" workbookHashValue="0C7SGNdeNqUPqcCpvG1fqpn5+g9FHlOGErUPVWakuSo9CgbFj7YBKdSPPXJYy8DfmeXTZYwu61jKihvqLPN3jA==" workbookSaltValue="G/sxVZOjqjpvOhJHQiVqM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E85" i="4"/>
  <c r="AL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<sst xmlns="http://schemas.openxmlformats.org/spreadsheetml/2006/main" count="231" uniqueCount="115">
  <si>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</si>
  <si>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</si>
  <si>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</si>
  <si>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</si>
  <si>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</si>
  <si>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</si>
  <si>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</si>
  <si>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</si>
  <si>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</si>
  <si>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</si>
  <si>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</si>
  <si>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</si>
  <si>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</si>
  <si>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</si>
  <si>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</si>
  <si>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</si>
  <si>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</si>
  <si>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</si>
  <si>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</si>
  <si>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</si>
  <si>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</si>
  <si>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</si>
  <si>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</si>
  <si>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</si>
  <si>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</si>
  <si>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</si>
  <si>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</si>
  <si>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</si>
  <si>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</si>
  <si>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</si>
  <si>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</si>
  <si>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</si>
  <si>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</si>
  <si>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</si>
  <si>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</si>
  <si>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</si>
  <si>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</si>
  <si>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</si>
  <si>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</si>
  <si>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</si>
  <si>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</si>
  <si>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</si>
  <si>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</si>
  <si>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</si>
  <si>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</si>
  <si>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</si>
  <si>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</si>
  <si>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</si>
  <si>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</si>
  <si>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</si>
  <si>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</si>
  <si>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</si>
  <si>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</si>
  <si>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</si>
  <si>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</si>
  <si>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</si>
  <si>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</si>
  <si>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</si>
  <si>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</si>
  <si>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</si>
  <si>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</si>
  <si>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</si>
  <si>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</si>
  <si>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</si>
  <si>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</si>
  <si>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</si>
  <si>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</si>
  <si>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</si>
  <si>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</si>
  <si>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</si>
  <si>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</si>
  <si>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</si>
  <si>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</si>
  <si>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</si>
  <si>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</si>
  <si>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</si>
  <si>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</si>
  <si>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</si>
  <si>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</si>
  <si>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</si>
  <si>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</si>
  <si>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</si>
  <si>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</si>
  <si>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</si>
  <si>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</si>
  <si>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</si>
  <si>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</si>
  <si>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</si>
  <si>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</si>
  <si>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</si>
  <si>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</si>
  <si>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</si>
  <si>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</si>
  <si>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</si>
  <si>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</si>
  <si>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</si>
  <si>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</si>
  <si>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</si>
  <si>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</si>
  <si>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</si>
  <si>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</si>
  <si>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</si>
  <si>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</si>
  <si>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</si>
  <si>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</si>
  <si>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</si>
  <si>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</si>
  <si>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</si>
  <si>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</si>
  <si>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</si>
  <si>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</si>
  <si>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</si>
  <si>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本市では、公共下水道、特定環境保全公共下水道及び農業・漁業集落排水事業を一つの事業とし、4事業を通して安定経営に努めることとしている。
　今後見込まれる施設の老朽化対策や多額の企業債残高などに対応するために一層の経営の効率化を進める必要があるが、特定環境保全公共下水道の事業区域においても人口減少が続いているため、供用開始済み区域における接続促進を図り水洗化率の上昇による収入確保と更なる業務の効率化を進めていき、持続可能な事業運営を行いたい。</t>
    <rPh sb="124" eb="130">
      <t>トクテイカンキョウホゼン</t>
    </rPh>
    <rPh sb="130" eb="135">
      <t>コウキョウゲスイドウ</t>
    </rPh>
    <rPh sb="158" eb="163">
      <t>キョウヨウカイシズ</t>
    </rPh>
    <rPh sb="164" eb="166">
      <t>クイキ</t>
    </rPh>
    <phoneticPr fontId="4"/>
  </si>
  <si>
    <t>①経常収支比率、②累積欠損金比率、③流動比率
　特定環境保全公共下水道事業は整備途中であり、事業規模に見合った使用料収入が得られていないことから、経常収支比率は100％を下回っており、累積欠損金比率も前年度より高い値となった。流動比率について、前年度よりは改善しているが依然として厳しい状況が続いている。
④企業債残高対事業規模比率
　整備事業に伴う新規借入が発生しているものの、借入額が大きくならないよう努めていることから低下傾向にある。多額の企業債残高があり、償還額は今後更に増えていくため、事業の効率化を図っていく必要がある。
⑤経費回収率、⑥汚水処理原価
　整備の進展に伴って、有収水量が増加していることから、汚水処理原価は前年度より低い値となり、これに伴って経費回収率も前年度より高い値となっている。
⑦施設利用率、⑧水洗化率
　水洗化率は前年度の値よりも増加しているものの、施設利用率は前年度とほぼ同じ値となっていることから、供用開始済み区域における早期接続を促進し、水洗化率の向上に努め、施設の有効活用を図りたい。</t>
    <rPh sb="24" eb="30">
      <t>トクテイカンキョウホゼン</t>
    </rPh>
    <rPh sb="30" eb="35">
      <t>コウキョウゲスイドウ</t>
    </rPh>
    <rPh sb="35" eb="37">
      <t>ジギョウ</t>
    </rPh>
    <rPh sb="38" eb="42">
      <t>セイビトチュウ</t>
    </rPh>
    <rPh sb="46" eb="50">
      <t>ジギョウキボ</t>
    </rPh>
    <rPh sb="51" eb="53">
      <t>ミア</t>
    </rPh>
    <rPh sb="55" eb="58">
      <t>シヨウリョウ</t>
    </rPh>
    <rPh sb="58" eb="60">
      <t>シュウニュウ</t>
    </rPh>
    <rPh sb="61" eb="62">
      <t>エ</t>
    </rPh>
    <rPh sb="73" eb="77">
      <t>ケイジョウシュウシ</t>
    </rPh>
    <rPh sb="77" eb="79">
      <t>ヒリツ</t>
    </rPh>
    <rPh sb="85" eb="87">
      <t>シタマワ</t>
    </rPh>
    <rPh sb="92" eb="97">
      <t>ルイセキケッソンキン</t>
    </rPh>
    <rPh sb="97" eb="99">
      <t>ヒリツ</t>
    </rPh>
    <rPh sb="113" eb="115">
      <t>リュウドウ</t>
    </rPh>
    <rPh sb="115" eb="117">
      <t>ヒリツ</t>
    </rPh>
    <rPh sb="122" eb="125">
      <t>ゼンネンド</t>
    </rPh>
    <rPh sb="128" eb="130">
      <t>カイゼン</t>
    </rPh>
    <rPh sb="135" eb="137">
      <t>イゼン</t>
    </rPh>
    <rPh sb="140" eb="141">
      <t>キビ</t>
    </rPh>
    <rPh sb="143" eb="145">
      <t>ジョウキョウ</t>
    </rPh>
    <rPh sb="146" eb="147">
      <t>ツヅ</t>
    </rPh>
    <rPh sb="275" eb="279">
      <t>オスイショリ</t>
    </rPh>
    <rPh sb="279" eb="281">
      <t>ゲンカ</t>
    </rPh>
    <rPh sb="293" eb="297">
      <t>ユウシュウスイリョウ</t>
    </rPh>
    <rPh sb="298" eb="300">
      <t>ゾウカ</t>
    </rPh>
    <rPh sb="309" eb="315">
      <t>オスイショリゲンカ</t>
    </rPh>
    <rPh sb="316" eb="319">
      <t>ゼンネンド</t>
    </rPh>
    <rPh sb="321" eb="322">
      <t>ヒク</t>
    </rPh>
    <rPh sb="323" eb="324">
      <t>アタイ</t>
    </rPh>
    <rPh sb="331" eb="332">
      <t>トモナ</t>
    </rPh>
    <rPh sb="334" eb="339">
      <t>ケイヒカイシュウリツ</t>
    </rPh>
    <rPh sb="340" eb="343">
      <t>ゼンネンド</t>
    </rPh>
    <rPh sb="345" eb="346">
      <t>タカ</t>
    </rPh>
    <rPh sb="347" eb="348">
      <t>アタイ</t>
    </rPh>
    <rPh sb="370" eb="374">
      <t>スイセンカリツ</t>
    </rPh>
    <rPh sb="375" eb="378">
      <t>ゼンネンド</t>
    </rPh>
    <rPh sb="379" eb="380">
      <t>アタイ</t>
    </rPh>
    <rPh sb="383" eb="385">
      <t>ゾウカ</t>
    </rPh>
    <rPh sb="393" eb="398">
      <t>シセツリヨウリツ</t>
    </rPh>
    <rPh sb="399" eb="402">
      <t>ゼンネンド</t>
    </rPh>
    <rPh sb="405" eb="406">
      <t>オナ</t>
    </rPh>
    <rPh sb="407" eb="408">
      <t>アタイ</t>
    </rPh>
    <rPh sb="448" eb="449">
      <t>ツト</t>
    </rPh>
    <phoneticPr fontId="4"/>
  </si>
  <si>
    <t>①有形固定資産減価償却率、②管渠老朽化率、
③管渠改善率
　平成14年度末に供用開始を行ったことから、管路については老朽化に至っていない。
　処理場の設備については、ストックマネジメント等に基づき計画的に更新を進めていくこととしている。</t>
    <rPh sb="1" eb="3">
      <t>ユウケイ</t>
    </rPh>
    <rPh sb="3" eb="7">
      <t>コテイシサン</t>
    </rPh>
    <rPh sb="7" eb="12">
      <t>ゲンカショウキャクリツ</t>
    </rPh>
    <rPh sb="14" eb="16">
      <t>カンキョ</t>
    </rPh>
    <rPh sb="16" eb="19">
      <t>ロウキュウカ</t>
    </rPh>
    <rPh sb="19" eb="20">
      <t>リツ</t>
    </rPh>
    <rPh sb="23" eb="25">
      <t>カンキョ</t>
    </rPh>
    <rPh sb="25" eb="28">
      <t>カイゼンリツ</t>
    </rPh>
    <rPh sb="75" eb="77">
      <t>セツビ</t>
    </rPh>
    <rPh sb="93" eb="9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</si>
</sst>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B4-42E2-BACB-473D5CD7F2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FB4-42E2-BACB-473D5CD7F2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38.78</c:v>
                </c:pt>
                <c:pt idx="1">
                  <c:v>39.049999999999997</c:v>
                </c:pt>
                <c:pt idx="2">
                  <c:v>39.340000000000003</c:v>
                </c:pt>
                <c:pt idx="3">
                  <c:v>40.9</c:v>
                </c:pt>
                <c:pt idx="4">
                  <c:v>40.92</c:v>
                </c:pt>
              </c:numCache>
            </c:numRef>
          </c:val>
          <c:extLst>
            <c:ext xmlns:c16="http://schemas.microsoft.com/office/drawing/2014/chart" uri="{C3380CC4-5D6E-409C-BE32-E72D297353CC}">
              <c16:uniqueId val="{00000000-855A-42B4-B802-058990EC69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55A-42B4-B802-058990EC69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72.849999999999994</c:v>
                </c:pt>
                <c:pt idx="1">
                  <c:v>74.27</c:v>
                </c:pt>
                <c:pt idx="2">
                  <c:v>75.13</c:v>
                </c:pt>
                <c:pt idx="3">
                  <c:v>76.36</c:v>
                </c:pt>
                <c:pt idx="4">
                  <c:v>77.08</c:v>
                </c:pt>
              </c:numCache>
            </c:numRef>
          </c:val>
          <c:extLst>
            <c:ext xmlns:c16="http://schemas.microsoft.com/office/drawing/2014/chart" uri="{C3380CC4-5D6E-409C-BE32-E72D297353CC}">
              <c16:uniqueId val="{00000000-5858-4EC1-BBF8-A25E15685D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858-4EC1-BBF8-A25E15685D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93.2</c:v>
                </c:pt>
                <c:pt idx="1">
                  <c:v>92.67</c:v>
                </c:pt>
                <c:pt idx="2">
                  <c:v>93.68</c:v>
                </c:pt>
                <c:pt idx="3">
                  <c:v>94.81</c:v>
                </c:pt>
                <c:pt idx="4">
                  <c:v>95.15</c:v>
                </c:pt>
              </c:numCache>
            </c:numRef>
          </c:val>
          <c:extLst>
            <c:ext xmlns:c16="http://schemas.microsoft.com/office/drawing/2014/chart" uri="{C3380CC4-5D6E-409C-BE32-E72D297353CC}">
              <c16:uniqueId val="{00000000-65C7-4837-8608-AECB1D788F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5C7-4837-8608-AECB1D788F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24.85</c:v>
                </c:pt>
                <c:pt idx="1">
                  <c:v>26.77</c:v>
                </c:pt>
                <c:pt idx="2">
                  <c:v>28.77</c:v>
                </c:pt>
                <c:pt idx="3">
                  <c:v>30.93</c:v>
                </c:pt>
                <c:pt idx="4">
                  <c:v>32.25</c:v>
                </c:pt>
              </c:numCache>
            </c:numRef>
          </c:val>
          <c:extLst>
            <c:ext xmlns:c16="http://schemas.microsoft.com/office/drawing/2014/chart" uri="{C3380CC4-5D6E-409C-BE32-E72D297353CC}">
              <c16:uniqueId val="{00000000-70A5-4776-BB46-8665E949AD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70A5-4776-BB46-8665E949AD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AC-4E1F-85B3-AFCA9587F2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3AC-4E1F-85B3-AFCA9587F2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425.2</c:v>
                </c:pt>
                <c:pt idx="1">
                  <c:v>445.28</c:v>
                </c:pt>
                <c:pt idx="2">
                  <c:v>470.06</c:v>
                </c:pt>
                <c:pt idx="3">
                  <c:v>486.79</c:v>
                </c:pt>
                <c:pt idx="4">
                  <c:v>497.34</c:v>
                </c:pt>
              </c:numCache>
            </c:numRef>
          </c:val>
          <c:extLst>
            <c:ext xmlns:c16="http://schemas.microsoft.com/office/drawing/2014/chart" uri="{C3380CC4-5D6E-409C-BE32-E72D297353CC}">
              <c16:uniqueId val="{00000000-F36C-4624-8741-3FAE7E974D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F36C-4624-8741-3FAE7E974D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-143.87</c:v>
                </c:pt>
                <c:pt idx="1">
                  <c:v>-132.47999999999999</c:v>
                </c:pt>
                <c:pt idx="2">
                  <c:v>-170.95</c:v>
                </c:pt>
                <c:pt idx="3">
                  <c:v>-178.25</c:v>
                </c:pt>
                <c:pt idx="4">
                  <c:v>-173.34</c:v>
                </c:pt>
              </c:numCache>
            </c:numRef>
          </c:val>
          <c:extLst>
            <c:ext xmlns:c16="http://schemas.microsoft.com/office/drawing/2014/chart" uri="{C3380CC4-5D6E-409C-BE32-E72D297353CC}">
              <c16:uniqueId val="{00000000-DA12-4F4C-A8B6-69E445420F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DA12-4F4C-A8B6-69E445420F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4054.6</c:v>
                </c:pt>
                <c:pt idx="1">
                  <c:v>3843.45</c:v>
                </c:pt>
                <c:pt idx="2">
                  <c:v>3755.27</c:v>
                </c:pt>
                <c:pt idx="3">
                  <c:v>3656.15</c:v>
                </c:pt>
                <c:pt idx="4">
                  <c:v>3613.72</c:v>
                </c:pt>
              </c:numCache>
            </c:numRef>
          </c:val>
          <c:extLst>
            <c:ext xmlns:c16="http://schemas.microsoft.com/office/drawing/2014/chart" uri="{C3380CC4-5D6E-409C-BE32-E72D297353CC}">
              <c16:uniqueId val="{00000000-EFBD-4685-B987-D4F6DE737D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FBD-4685-B987-D4F6DE737D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75.959999999999994</c:v>
                </c:pt>
                <c:pt idx="1">
                  <c:v>73.19</c:v>
                </c:pt>
                <c:pt idx="2">
                  <c:v>77.78</c:v>
                </c:pt>
                <c:pt idx="3">
                  <c:v>81.03</c:v>
                </c:pt>
                <c:pt idx="4">
                  <c:v>81.95</c:v>
                </c:pt>
              </c:numCache>
            </c:numRef>
          </c:val>
          <c:extLst>
            <c:ext xmlns:c16="http://schemas.microsoft.com/office/drawing/2014/chart" uri="{C3380CC4-5D6E-409C-BE32-E72D297353CC}">
              <c16:uniqueId val="{00000000-A679-4B80-A0E3-F5AFAC86C9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679-4B80-A0E3-F5AFAC86C9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228.86</c:v>
                </c:pt>
                <c:pt idx="1">
                  <c:v>237.61</c:v>
                </c:pt>
                <c:pt idx="2">
                  <c:v>222.47</c:v>
                </c:pt>
                <c:pt idx="3">
                  <c:v>213.68</c:v>
                </c:pt>
                <c:pt idx="4">
                  <c:v>212.07</c:v>
                </c:pt>
              </c:numCache>
            </c:numRef>
          </c:val>
          <c:extLst>
            <c:ext xmlns:c16="http://schemas.microsoft.com/office/drawing/2014/chart" uri="{C3380CC4-5D6E-409C-BE32-E72D297353CC}">
              <c16:uniqueId val="{00000000-5C78-4909-90A5-F7321A0B56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C78-4909-90A5-F7321A0B56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諫早市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自治体職員</v>
      </c>
      <c r="AE8" s="35"/>
      <c r="AF8" s="35"/>
      <c r="AG8" s="35"/>
      <c r="AH8" s="35"/>
      <c r="AI8" s="35"/>
      <c r="AJ8" s="35"/>
      <c r="AK8" s="3"/>
      <c r="AL8" s="36">
        <f>データ!S6</f>
        <v>133479</v>
      </c>
      <c r="AM8" s="36"/>
      <c r="AN8" s="36"/>
      <c r="AO8" s="36"/>
      <c r="AP8" s="36"/>
      <c r="AQ8" s="36"/>
      <c r="AR8" s="36"/>
      <c r="AS8" s="36"/>
      <c r="AT8" s="37">
        <f>データ!T6</f>
        <v>341.79</v>
      </c>
      <c r="AU8" s="37"/>
      <c r="AV8" s="37"/>
      <c r="AW8" s="37"/>
      <c r="AX8" s="37"/>
      <c r="AY8" s="37"/>
      <c r="AZ8" s="37"/>
      <c r="BA8" s="37"/>
      <c r="BB8" s="37">
        <f>データ!U6</f>
        <v>390.53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50.09</v>
      </c>
      <c r="J10" s="37"/>
      <c r="K10" s="37"/>
      <c r="L10" s="37"/>
      <c r="M10" s="37"/>
      <c r="N10" s="37"/>
      <c r="O10" s="37"/>
      <c r="P10" s="37">
        <f>データ!P6</f>
        <v>9.2100000000000009</v>
      </c>
      <c r="Q10" s="37"/>
      <c r="R10" s="37"/>
      <c r="S10" s="37"/>
      <c r="T10" s="37"/>
      <c r="U10" s="37"/>
      <c r="V10" s="37"/>
      <c r="W10" s="37">
        <f>データ!Q6</f>
        <v>99.13</v>
      </c>
      <c r="X10" s="37"/>
      <c r="Y10" s="37"/>
      <c r="Z10" s="37"/>
      <c r="AA10" s="37"/>
      <c r="AB10" s="37"/>
      <c r="AC10" s="37"/>
      <c r="AD10" s="36">
        <f>データ!R6</f>
        <v>3320</v>
      </c>
      <c r="AE10" s="36"/>
      <c r="AF10" s="36"/>
      <c r="AG10" s="36"/>
      <c r="AH10" s="36"/>
      <c r="AI10" s="36"/>
      <c r="AJ10" s="36"/>
      <c r="AK10" s="2"/>
      <c r="AL10" s="36">
        <f>データ!V6</f>
        <v>12252</v>
      </c>
      <c r="AM10" s="36"/>
      <c r="AN10" s="36"/>
      <c r="AO10" s="36"/>
      <c r="AP10" s="36"/>
      <c r="AQ10" s="36"/>
      <c r="AR10" s="36"/>
      <c r="AS10" s="36"/>
      <c r="AT10" s="37">
        <f>データ!W6</f>
        <v>5.49</v>
      </c>
      <c r="AU10" s="37"/>
      <c r="AV10" s="37"/>
      <c r="AW10" s="37"/>
      <c r="AX10" s="37"/>
      <c r="AY10" s="37"/>
      <c r="AZ10" s="37"/>
      <c r="BA10" s="37"/>
      <c r="BB10" s="37">
        <f>データ!X6</f>
        <v>2231.69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SivjXji9OAJwOgsjTAwha0xb7oU+8lPF2CFtKiEqS2i+KkQo3KQlNCf/HF9vu+DearCc496JHwmPRsCGpQuUg==" saltValue="8WYt/i2eX0sGQXnsrDDpQ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422045</v>
      </c>
      <c r="D6" s="19">
        <f t="shared" si="3"/>
        <v>46</v>
      </c>
      <c r="E6" s="19">
        <f t="shared" si="3"/>
        <v>17</v>
      </c>
      <c r="F6" s="19">
        <f t="shared" si="3"/>
        <v>4</v>
      </c>
      <c r="G6" s="19">
        <f t="shared" si="3"/>
        <v>0</v>
      </c>
      <c r="H6" s="19" t="str">
        <f t="shared" si="3"/>
        <v>長崎県　諫早市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50.09</v>
      </c>
      <c r="P6" s="20">
        <f t="shared" si="3"/>
        <v>9.2100000000000009</v>
      </c>
      <c r="Q6" s="20">
        <f t="shared" si="3"/>
        <v>99.13</v>
      </c>
      <c r="R6" s="20">
        <f t="shared" si="3"/>
        <v>3320</v>
      </c>
      <c r="S6" s="20">
        <f t="shared" si="3"/>
        <v>133479</v>
      </c>
      <c r="T6" s="20">
        <f t="shared" si="3"/>
        <v>341.79</v>
      </c>
      <c r="U6" s="20">
        <f t="shared" si="3"/>
        <v>390.53</v>
      </c>
      <c r="V6" s="20">
        <f t="shared" si="3"/>
        <v>12252</v>
      </c>
      <c r="W6" s="20">
        <f t="shared" si="3"/>
        <v>5.49</v>
      </c>
      <c r="X6" s="20">
        <f t="shared" si="3"/>
        <v>2231.69</v>
      </c>
      <c r="Y6" s="21">
        <f>IF(Y7="",NA(),Y7)</f>
        <v>93.2</v>
      </c>
      <c r="Z6" s="21">
        <f t="shared" ref="Z6:AH6" si="4">IF(Z7="",NA(),Z7)</f>
        <v>92.67</v>
      </c>
      <c r="AA6" s="21">
        <f t="shared" si="4"/>
        <v>93.68</v>
      </c>
      <c r="AB6" s="21">
        <f t="shared" si="4"/>
        <v>94.81</v>
      </c>
      <c r="AC6" s="21">
        <f t="shared" si="4"/>
        <v>95.15</v>
      </c>
      <c r="AD6" s="21">
        <f t="shared" si="4"/>
        <v>105.78</v>
      </c>
      <c r="AE6" s="21">
        <f t="shared" si="4"/>
        <v>106.09</v>
      </c>
      <c r="AF6" s="21">
        <f t="shared" si="4"/>
        <v>106.44</v>
      </c>
      <c r="AG6" s="21">
        <f t="shared" si="4"/>
        <v>107.11</v>
      </c>
      <c r="AH6" s="21">
        <f t="shared" si="4"/>
        <v>106.38</v>
      </c>
      <c r="AI6" s="20" t="str">
        <f>IF(AI7="","",IF(AI7="-","【-】","【"&amp;SUBSTITUTE(TEXT(AI7,"#,##0.00"),"-","△")&amp;"】"))</f>
        <v>【105.07】</v>
      </c>
      <c r="AJ6" s="21">
        <f>IF(AJ7="",NA(),AJ7)</f>
        <v>425.2</v>
      </c>
      <c r="AK6" s="21">
        <f t="shared" ref="AK6:AS6" si="5">IF(AK7="",NA(),AK7)</f>
        <v>445.28</v>
      </c>
      <c r="AL6" s="21">
        <f t="shared" si="5"/>
        <v>470.06</v>
      </c>
      <c r="AM6" s="21">
        <f t="shared" si="5"/>
        <v>486.79</v>
      </c>
      <c r="AN6" s="21">
        <f t="shared" si="5"/>
        <v>497.34</v>
      </c>
      <c r="AO6" s="21">
        <f t="shared" si="5"/>
        <v>63.96</v>
      </c>
      <c r="AP6" s="21">
        <f t="shared" si="5"/>
        <v>69.42</v>
      </c>
      <c r="AQ6" s="21">
        <f t="shared" si="5"/>
        <v>72.86</v>
      </c>
      <c r="AR6" s="21">
        <f t="shared" si="5"/>
        <v>69.540000000000006</v>
      </c>
      <c r="AS6" s="21">
        <f t="shared" si="5"/>
        <v>70.63</v>
      </c>
      <c r="AT6" s="20" t="str">
        <f>IF(AT7="","",IF(AT7="-","【-】","【"&amp;SUBSTITUTE(TEXT(AT7,"#,##0.00"),"-","△")&amp;"】"))</f>
        <v>【63.54】</v>
      </c>
      <c r="AU6" s="21">
        <f>IF(AU7="",NA(),AU7)</f>
        <v>-143.87</v>
      </c>
      <c r="AV6" s="21">
        <f t="shared" ref="AV6:BD6" si="6">IF(AV7="",NA(),AV7)</f>
        <v>-132.47999999999999</v>
      </c>
      <c r="AW6" s="21">
        <f t="shared" si="6"/>
        <v>-170.95</v>
      </c>
      <c r="AX6" s="21">
        <f t="shared" si="6"/>
        <v>-178.25</v>
      </c>
      <c r="AY6" s="21">
        <f t="shared" si="6"/>
        <v>-173.34</v>
      </c>
      <c r="AZ6" s="21">
        <f t="shared" si="6"/>
        <v>44.24</v>
      </c>
      <c r="BA6" s="21">
        <f t="shared" si="6"/>
        <v>43.07</v>
      </c>
      <c r="BB6" s="21">
        <f t="shared" si="6"/>
        <v>45.42</v>
      </c>
      <c r="BC6" s="21">
        <f t="shared" si="6"/>
        <v>50.63</v>
      </c>
      <c r="BD6" s="21">
        <f t="shared" si="6"/>
        <v>53.28</v>
      </c>
      <c r="BE6" s="20" t="str">
        <f>IF(BE7="","",IF(BE7="-","【-】","【"&amp;SUBSTITUTE(TEXT(BE7,"#,##0.00"),"-","△")&amp;"】"))</f>
        <v>【50.90】</v>
      </c>
      <c r="BF6" s="21">
        <f>IF(BF7="",NA(),BF7)</f>
        <v>4054.6</v>
      </c>
      <c r="BG6" s="21">
        <f t="shared" ref="BG6:BO6" si="7">IF(BG7="",NA(),BG7)</f>
        <v>3843.45</v>
      </c>
      <c r="BH6" s="21">
        <f t="shared" si="7"/>
        <v>3755.27</v>
      </c>
      <c r="BI6" s="21">
        <f t="shared" si="7"/>
        <v>3656.15</v>
      </c>
      <c r="BJ6" s="21">
        <f t="shared" si="7"/>
        <v>3613.72</v>
      </c>
      <c r="BK6" s="21">
        <f t="shared" si="7"/>
        <v>1258.43</v>
      </c>
      <c r="BL6" s="21">
        <f t="shared" si="7"/>
        <v>1163.75</v>
      </c>
      <c r="BM6" s="21">
        <f t="shared" si="7"/>
        <v>1195.47</v>
      </c>
      <c r="BN6" s="21">
        <f t="shared" si="7"/>
        <v>1168.69</v>
      </c>
      <c r="BO6" s="21">
        <f t="shared" si="7"/>
        <v>1142.44</v>
      </c>
      <c r="BP6" s="20" t="str">
        <f>IF(BP7="","",IF(BP7="-","【-】","【"&amp;SUBSTITUTE(TEXT(BP7,"#,##0.00"),"-","△")&amp;"】"))</f>
        <v>【1,099.15】</v>
      </c>
      <c r="BQ6" s="21">
        <f>IF(BQ7="",NA(),BQ7)</f>
        <v>75.959999999999994</v>
      </c>
      <c r="BR6" s="21">
        <f t="shared" ref="BR6:BZ6" si="8">IF(BR7="",NA(),BR7)</f>
        <v>73.19</v>
      </c>
      <c r="BS6" s="21">
        <f t="shared" si="8"/>
        <v>77.78</v>
      </c>
      <c r="BT6" s="21">
        <f t="shared" si="8"/>
        <v>81.03</v>
      </c>
      <c r="BU6" s="21">
        <f t="shared" si="8"/>
        <v>81.95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228.86</v>
      </c>
      <c r="CC6" s="21">
        <f t="shared" ref="CC6:CK6" si="9">IF(CC7="",NA(),CC7)</f>
        <v>237.61</v>
      </c>
      <c r="CD6" s="21">
        <f t="shared" si="9"/>
        <v>222.47</v>
      </c>
      <c r="CE6" s="21">
        <f t="shared" si="9"/>
        <v>213.68</v>
      </c>
      <c r="CF6" s="21">
        <f t="shared" si="9"/>
        <v>212.07</v>
      </c>
      <c r="CG6" s="21">
        <f t="shared" si="9"/>
        <v>224.88</v>
      </c>
      <c r="CH6" s="21">
        <f t="shared" si="9"/>
        <v>228.64</v>
      </c>
      <c r="CI6" s="21">
        <f t="shared" si="9"/>
        <v>239.46</v>
      </c>
      <c r="CJ6" s="21">
        <f t="shared" si="9"/>
        <v>233.15</v>
      </c>
      <c r="CK6" s="21">
        <f t="shared" si="9"/>
        <v>252.17</v>
      </c>
      <c r="CL6" s="20" t="str">
        <f>IF(CL7="","",IF(CL7="-","【-】","【"&amp;SUBSTITUTE(TEXT(CL7,"#,##0.00"),"-","△")&amp;"】"))</f>
        <v>【225.78】</v>
      </c>
      <c r="CM6" s="21">
        <f>IF(CM7="",NA(),CM7)</f>
        <v>38.78</v>
      </c>
      <c r="CN6" s="21">
        <f t="shared" ref="CN6:CV6" si="10">IF(CN7="",NA(),CN7)</f>
        <v>39.049999999999997</v>
      </c>
      <c r="CO6" s="21">
        <f t="shared" si="10"/>
        <v>39.340000000000003</v>
      </c>
      <c r="CP6" s="21">
        <f t="shared" si="10"/>
        <v>40.9</v>
      </c>
      <c r="CQ6" s="21">
        <f t="shared" si="10"/>
        <v>40.92</v>
      </c>
      <c r="CR6" s="21">
        <f t="shared" si="10"/>
        <v>42.4</v>
      </c>
      <c r="CS6" s="21">
        <f t="shared" si="10"/>
        <v>42.28</v>
      </c>
      <c r="CT6" s="21">
        <f t="shared" si="10"/>
        <v>41.06</v>
      </c>
      <c r="CU6" s="21">
        <f t="shared" si="10"/>
        <v>42.09</v>
      </c>
      <c r="CV6" s="21">
        <f t="shared" si="10"/>
        <v>42.15</v>
      </c>
      <c r="CW6" s="20" t="str">
        <f>IF(CW7="","",IF(CW7="-","【-】","【"&amp;SUBSTITUTE(TEXT(CW7,"#,##0.00"),"-","△")&amp;"】"))</f>
        <v>【43.17】</v>
      </c>
      <c r="CX6" s="21">
        <f>IF(CX7="",NA(),CX7)</f>
        <v>72.849999999999994</v>
      </c>
      <c r="CY6" s="21">
        <f t="shared" ref="CY6:DG6" si="11">IF(CY7="",NA(),CY7)</f>
        <v>74.27</v>
      </c>
      <c r="CZ6" s="21">
        <f t="shared" si="11"/>
        <v>75.13</v>
      </c>
      <c r="DA6" s="21">
        <f t="shared" si="11"/>
        <v>76.36</v>
      </c>
      <c r="DB6" s="21">
        <f t="shared" si="11"/>
        <v>77.08</v>
      </c>
      <c r="DC6" s="21">
        <f t="shared" si="11"/>
        <v>84.19</v>
      </c>
      <c r="DD6" s="21">
        <f t="shared" si="11"/>
        <v>84.34</v>
      </c>
      <c r="DE6" s="21">
        <f t="shared" si="11"/>
        <v>84.34</v>
      </c>
      <c r="DF6" s="21">
        <f t="shared" si="11"/>
        <v>84.73</v>
      </c>
      <c r="DG6" s="21">
        <f t="shared" si="11"/>
        <v>84.21</v>
      </c>
      <c r="DH6" s="20" t="str">
        <f>IF(DH7="","",IF(DH7="-","【-】","【"&amp;SUBSTITUTE(TEXT(DH7,"#,##0.00"),"-","△")&amp;"】"))</f>
        <v>【86.31】</v>
      </c>
      <c r="DI6" s="21">
        <f>IF(DI7="",NA(),DI7)</f>
        <v>24.85</v>
      </c>
      <c r="DJ6" s="21">
        <f t="shared" ref="DJ6:DR6" si="12">IF(DJ7="",NA(),DJ7)</f>
        <v>26.77</v>
      </c>
      <c r="DK6" s="21">
        <f t="shared" si="12"/>
        <v>28.77</v>
      </c>
      <c r="DL6" s="21">
        <f t="shared" si="12"/>
        <v>30.93</v>
      </c>
      <c r="DM6" s="21">
        <f t="shared" si="12"/>
        <v>32.25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422045</v>
      </c>
      <c r="D7" s="23">
        <v>46</v>
      </c>
      <c r="E7" s="23">
        <v>17</v>
      </c>
      <c r="F7" s="23">
        <v>4</v>
      </c>
      <c r="G7" s="23">
        <v>0</v>
      </c>
      <c r="H7" s="23" t="s">
        <v>95</v>
      </c>
      <c r="I7" s="23" t="s">
        <v>96</v>
      </c>
      <c r="J7" s="23" t="s">
        <v>97</v>
      </c>
      <c r="K7" s="23" t="s">
        <v>98</v>
      </c>
      <c r="L7" s="23" t="s">
        <v>99</v>
      </c>
      <c r="M7" s="23" t="s">
        <v>100</v>
      </c>
      <c r="N7" s="24" t="s">
        <v>101</v>
      </c>
      <c r="O7" s="24">
        <v>50.09</v>
      </c>
      <c r="P7" s="24">
        <v>9.2100000000000009</v>
      </c>
      <c r="Q7" s="24">
        <v>99.13</v>
      </c>
      <c r="R7" s="24">
        <v>3320</v>
      </c>
      <c r="S7" s="24">
        <v>133479</v>
      </c>
      <c r="T7" s="24">
        <v>341.79</v>
      </c>
      <c r="U7" s="24">
        <v>390.53</v>
      </c>
      <c r="V7" s="24">
        <v>12252</v>
      </c>
      <c r="W7" s="24">
        <v>5.49</v>
      </c>
      <c r="X7" s="24">
        <v>2231.69</v>
      </c>
      <c r="Y7" s="24">
        <v>93.2</v>
      </c>
      <c r="Z7" s="24">
        <v>92.67</v>
      </c>
      <c r="AA7" s="24">
        <v>93.68</v>
      </c>
      <c r="AB7" s="24">
        <v>94.81</v>
      </c>
      <c r="AC7" s="24">
        <v>95.15</v>
      </c>
      <c r="AD7" s="24">
        <v>105.78</v>
      </c>
      <c r="AE7" s="24">
        <v>106.09</v>
      </c>
      <c r="AF7" s="24">
        <v>106.44</v>
      </c>
      <c r="AG7" s="24">
        <v>107.11</v>
      </c>
      <c r="AH7" s="24">
        <v>106.38</v>
      </c>
      <c r="AI7" s="24">
        <v>105.07</v>
      </c>
      <c r="AJ7" s="24">
        <v>425.2</v>
      </c>
      <c r="AK7" s="24">
        <v>445.28</v>
      </c>
      <c r="AL7" s="24">
        <v>470.06</v>
      </c>
      <c r="AM7" s="24">
        <v>486.79</v>
      </c>
      <c r="AN7" s="24">
        <v>497.34</v>
      </c>
      <c r="AO7" s="24">
        <v>63.96</v>
      </c>
      <c r="AP7" s="24">
        <v>69.42</v>
      </c>
      <c r="AQ7" s="24">
        <v>72.86</v>
      </c>
      <c r="AR7" s="24">
        <v>69.540000000000006</v>
      </c>
      <c r="AS7" s="24">
        <v>70.63</v>
      </c>
      <c r="AT7" s="24">
        <v>63.54</v>
      </c>
      <c r="AU7" s="24">
        <v>-143.87</v>
      </c>
      <c r="AV7" s="24">
        <v>-132.47999999999999</v>
      </c>
      <c r="AW7" s="24">
        <v>-170.95</v>
      </c>
      <c r="AX7" s="24">
        <v>-178.25</v>
      </c>
      <c r="AY7" s="24">
        <v>-173.34</v>
      </c>
      <c r="AZ7" s="24">
        <v>44.24</v>
      </c>
      <c r="BA7" s="24">
        <v>43.07</v>
      </c>
      <c r="BB7" s="24">
        <v>45.42</v>
      </c>
      <c r="BC7" s="24">
        <v>50.63</v>
      </c>
      <c r="BD7" s="24">
        <v>53.28</v>
      </c>
      <c r="BE7" s="24">
        <v>50.9</v>
      </c>
      <c r="BF7" s="24">
        <v>4054.6</v>
      </c>
      <c r="BG7" s="24">
        <v>3843.45</v>
      </c>
      <c r="BH7" s="24">
        <v>3755.27</v>
      </c>
      <c r="BI7" s="24">
        <v>3656.15</v>
      </c>
      <c r="BJ7" s="24">
        <v>3613.72</v>
      </c>
      <c r="BK7" s="24">
        <v>1258.43</v>
      </c>
      <c r="BL7" s="24">
        <v>1163.75</v>
      </c>
      <c r="BM7" s="24">
        <v>1195.47</v>
      </c>
      <c r="BN7" s="24">
        <v>1168.69</v>
      </c>
      <c r="BO7" s="24">
        <v>1142.44</v>
      </c>
      <c r="BP7" s="24">
        <v>1099.1500000000001</v>
      </c>
      <c r="BQ7" s="24">
        <v>75.959999999999994</v>
      </c>
      <c r="BR7" s="24">
        <v>73.19</v>
      </c>
      <c r="BS7" s="24">
        <v>77.78</v>
      </c>
      <c r="BT7" s="24">
        <v>81.03</v>
      </c>
      <c r="BU7" s="24">
        <v>81.95</v>
      </c>
      <c r="BV7" s="24">
        <v>73.36</v>
      </c>
      <c r="BW7" s="24">
        <v>72.599999999999994</v>
      </c>
      <c r="BX7" s="24">
        <v>69.430000000000007</v>
      </c>
      <c r="BY7" s="24">
        <v>70.709999999999994</v>
      </c>
      <c r="BZ7" s="24">
        <v>66.63</v>
      </c>
      <c r="CA7" s="24">
        <v>72.92</v>
      </c>
      <c r="CB7" s="24">
        <v>228.86</v>
      </c>
      <c r="CC7" s="24">
        <v>237.61</v>
      </c>
      <c r="CD7" s="24">
        <v>222.47</v>
      </c>
      <c r="CE7" s="24">
        <v>213.68</v>
      </c>
      <c r="CF7" s="24">
        <v>212.07</v>
      </c>
      <c r="CG7" s="24">
        <v>224.88</v>
      </c>
      <c r="CH7" s="24">
        <v>228.64</v>
      </c>
      <c r="CI7" s="24">
        <v>239.46</v>
      </c>
      <c r="CJ7" s="24">
        <v>233.15</v>
      </c>
      <c r="CK7" s="24">
        <v>252.17</v>
      </c>
      <c r="CL7" s="24">
        <v>225.78</v>
      </c>
      <c r="CM7" s="24">
        <v>38.78</v>
      </c>
      <c r="CN7" s="24">
        <v>39.049999999999997</v>
      </c>
      <c r="CO7" s="24">
        <v>39.340000000000003</v>
      </c>
      <c r="CP7" s="24">
        <v>40.9</v>
      </c>
      <c r="CQ7" s="24">
        <v>40.92</v>
      </c>
      <c r="CR7" s="24">
        <v>42.4</v>
      </c>
      <c r="CS7" s="24">
        <v>42.28</v>
      </c>
      <c r="CT7" s="24">
        <v>41.06</v>
      </c>
      <c r="CU7" s="24">
        <v>42.09</v>
      </c>
      <c r="CV7" s="24">
        <v>42.15</v>
      </c>
      <c r="CW7" s="24">
        <v>43.17</v>
      </c>
      <c r="CX7" s="24">
        <v>72.849999999999994</v>
      </c>
      <c r="CY7" s="24">
        <v>74.27</v>
      </c>
      <c r="CZ7" s="24">
        <v>75.13</v>
      </c>
      <c r="DA7" s="24">
        <v>76.36</v>
      </c>
      <c r="DB7" s="24">
        <v>77.08</v>
      </c>
      <c r="DC7" s="24">
        <v>84.19</v>
      </c>
      <c r="DD7" s="24">
        <v>84.34</v>
      </c>
      <c r="DE7" s="24">
        <v>84.34</v>
      </c>
      <c r="DF7" s="24">
        <v>84.73</v>
      </c>
      <c r="DG7" s="24">
        <v>84.21</v>
      </c>
      <c r="DH7" s="24">
        <v>86.31</v>
      </c>
      <c r="DI7" s="24">
        <v>24.85</v>
      </c>
      <c r="DJ7" s="24">
        <v>26.77</v>
      </c>
      <c r="DK7" s="24">
        <v>28.77</v>
      </c>
      <c r="DL7" s="24">
        <v>30.93</v>
      </c>
      <c r="DM7" s="24">
        <v>32.25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2025-12-23T06:14:44Z</dcterms:created>
  <dcterms:modified xsi:type="dcterms:W3CDTF">2026-01-23T01:28:17Z</dcterms:modified>
  <cp:category/>
</cp:coreProperties>
</file>