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Release\42_長崎県\42_諫早市\V8_02追加申請申請書\"/>
    </mc:Choice>
  </mc:AlternateContent>
  <xr:revisionPtr revIDLastSave="0" documentId="13_ncr:1_{F6FA4320-60FE-43EA-AC61-2C632239AE9C}" xr6:coauthVersionLast="47" xr6:coauthVersionMax="47" xr10:uidLastSave="{00000000-0000-0000-0000-000000000000}"/>
  <workbookProtection workbookAlgorithmName="SHA-512" workbookHashValue="mhpiOa1V8r+LJirdaWeqPPpaJHUkdSaOxoi6dvhjZIyjzITqy8xBUpcPdkfWeR8ZQ23QFtQlMjzDxwaGS62fuA==" workbookSaltValue="r8UXxZkZKhxC3Wa9e7r0/A==" workbookSpinCount="100000" lockStructure="1"/>
  <bookViews>
    <workbookView xWindow="12375" yWindow="375" windowWidth="16410" windowHeight="1486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入力シート!$A$234</definedName>
    <definedName name="許可コード">settings!$A$10:$A$57</definedName>
    <definedName name="所在区分">入力シート!$AB$15</definedName>
    <definedName name="都道府県3">settings!$A$1</definedName>
    <definedName name="都道府県4">settings!$A$2</definedName>
    <definedName name="日付例">settings!$A$3</definedName>
    <definedName name="日付例_s">settings!$A$4</definedName>
    <definedName name="表彰_A">settings!$B$61:$E$61</definedName>
    <definedName name="表彰_ETC">settings!$B$62:$C$62</definedName>
    <definedName name="表彰の種別リスト">入力シート!$AB$16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2" i="7" l="1"/>
  <c r="A280" i="7"/>
  <c r="A278" i="7"/>
  <c r="A276" i="7"/>
  <c r="A274"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0" i="7"/>
  <c r="A228" i="7"/>
  <c r="A219" i="7"/>
  <c r="A217" i="7"/>
  <c r="A215" i="7"/>
  <c r="A214" i="7"/>
  <c r="A213" i="7"/>
  <c r="A209" i="7"/>
  <c r="A205" i="7"/>
  <c r="A196" i="7"/>
  <c r="A194" i="7"/>
  <c r="A192" i="7"/>
  <c r="A190" i="7"/>
  <c r="A188" i="7"/>
  <c r="A187" i="7"/>
  <c r="A186" i="7"/>
  <c r="A183" i="7"/>
  <c r="A181" i="7"/>
  <c r="A179"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15" i="7"/>
  <c r="A13" i="7"/>
  <c r="A11" i="7"/>
  <c r="AB265" i="7"/>
  <c r="AB264" i="7"/>
  <c r="AB263" i="7"/>
  <c r="AB262" i="7"/>
  <c r="AB261" i="7"/>
  <c r="AB260" i="7"/>
  <c r="AB259" i="7"/>
  <c r="AB258" i="7"/>
  <c r="AB257" i="7"/>
  <c r="AB256" i="7"/>
  <c r="AB255" i="7"/>
  <c r="AB254" i="7"/>
  <c r="AB253" i="7"/>
  <c r="AB252" i="7"/>
  <c r="AB251" i="7"/>
  <c r="AB250" i="7"/>
  <c r="AB249" i="7"/>
  <c r="AB247" i="7"/>
  <c r="AB246" i="7"/>
  <c r="AB245" i="7"/>
  <c r="AB244" i="7"/>
  <c r="AB243" i="7"/>
  <c r="AB242" i="7"/>
  <c r="AB240" i="7"/>
  <c r="AB239" i="7"/>
  <c r="AB238" i="7"/>
  <c r="AB15" i="7" l="1"/>
  <c r="AB16" i="7" l="1"/>
  <c r="AB237" i="7" s="1"/>
  <c r="I216" i="7"/>
  <c r="AB266" i="7" l="1"/>
  <c r="AB235" i="7"/>
  <c r="D114" i="7"/>
  <c r="D116" i="7" s="1"/>
  <c r="D118" i="7" s="1"/>
  <c r="D120" i="7" s="1"/>
  <c r="D122" i="7" s="1"/>
  <c r="D124" i="7" s="1"/>
  <c r="D126" i="7" s="1"/>
  <c r="I189" i="7" l="1"/>
  <c r="J231" i="7" l="1"/>
  <c r="A2" i="8" l="1"/>
  <c r="A1" i="8"/>
</calcChain>
</file>

<file path=xl/sharedStrings.xml><?xml version="1.0" encoding="utf-8"?>
<sst xmlns="http://schemas.openxmlformats.org/spreadsheetml/2006/main" count="304" uniqueCount="251">
  <si>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</si>
  <si>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</si>
  <si>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</si>
  <si>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</si>
  <si>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</si>
  <si>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</si>
  <si>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</si>
  <si>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</si>
  <si>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</si>
  <si>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</si>
  <si>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</si>
  <si>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</si>
  <si>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</si>
  <si>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</si>
  <si>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</si>
  <si>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</si>
  <si>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</si>
  <si>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</si>
  <si>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</si>
  <si>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</si>
  <si>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</si>
  <si>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</si>
  <si>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</si>
  <si>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</si>
  <si>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</si>
  <si>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</si>
  <si>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</si>
  <si>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</si>
  <si>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</si>
  <si>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</si>
  <si>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</si>
  <si>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</si>
  <si>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</si>
  <si>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</si>
  <si>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</si>
  <si>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</si>
  <si>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</si>
  <si>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</si>
  <si>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</si>
  <si>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</si>
  <si>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</si>
  <si>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</si>
  <si>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</si>
  <si>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</si>
  <si>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</si>
  <si>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</si>
  <si>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</si>
  <si>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</si>
  <si>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</si>
  <si>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</si>
  <si>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</si>
  <si>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</si>
  <si>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</si>
  <si>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</si>
  <si>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</si>
  <si>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</si>
  <si>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</si>
  <si>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</si>
  <si>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</si>
  <si>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</si>
  <si>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</si>
  <si>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</si>
  <si>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</si>
  <si>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</si>
  <si>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</si>
  <si>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</si>
  <si>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</si>
  <si>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</si>
  <si>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</si>
  <si>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</si>
  <si>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</si>
  <si>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</si>
  <si>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</si>
  <si>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</si>
  <si>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</si>
  <si>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</si>
  <si>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</si>
  <si>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</si>
  <si>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</si>
  <si>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</si>
  <si>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</si>
  <si>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</si>
  <si>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</si>
  <si>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</si>
  <si>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</si>
  <si>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</si>
  <si>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</si>
  <si>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</si>
  <si>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</si>
  <si>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</si>
  <si>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</si>
  <si>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</si>
  <si>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</si>
  <si>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</si>
  <si>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</si>
  <si>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</si>
  <si>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</si>
  <si>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</si>
  <si>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常勤職員の人数（人）</t>
    <rPh sb="0" eb="2">
      <t>ジョウキン</t>
    </rPh>
    <rPh sb="2" eb="4">
      <t>ショクイン</t>
    </rPh>
    <rPh sb="5" eb="7">
      <t>ニンズウ</t>
    </rPh>
    <rPh sb="8" eb="9">
      <t>ニン</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</si>
  <si>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</si>
  <si>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</si>
  <si>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</si>
  <si>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許可区分</t>
    <rPh sb="0" eb="2">
      <t>キョカ</t>
    </rPh>
    <rPh sb="2" eb="4">
      <t>クブン</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</si>
  <si>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</si>
  <si>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</si>
  <si>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</si>
  <si>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</si>
  <si>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</si>
  <si>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</si>
  <si>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</si>
  <si>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</si>
  <si>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</si>
  <si>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</si>
  <si>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</si>
  <si>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</si>
  <si>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</si>
  <si>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</si>
  <si>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</si>
  <si>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</si>
  <si>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</si>
  <si>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</si>
  <si>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</si>
  <si>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</si>
  <si>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</si>
  <si>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</si>
  <si>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</si>
  <si>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</si>
  <si>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</si>
  <si>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</si>
  <si>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</si>
  <si>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</si>
  <si>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</si>
  <si>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</si>
  <si>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</si>
  <si>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</si>
  <si>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</si>
  <si>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</si>
  <si>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</si>
  <si>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</si>
  <si>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</si>
  <si>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</si>
  <si>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</si>
  <si>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</si>
  <si>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</si>
  <si>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</si>
  <si>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</si>
  <si>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</si>
  <si>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</si>
  <si>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</si>
  <si>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</si>
  <si>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</si>
  <si>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</si>
  <si>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</si>
  <si>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</si>
  <si>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</si>
  <si>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</si>
  <si>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</si>
  <si>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業種区分</t>
    <rPh sb="2" eb="4">
      <t>クブン</t>
    </rPh>
    <phoneticPr fontId="4"/>
  </si>
  <si>
    <t>その他</t>
    <rPh sb="2" eb="3">
      <t>タ</t>
    </rPh>
    <phoneticPr fontId="4"/>
  </si>
  <si>
    <t>300</t>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</si>
  <si>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</si>
  <si>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</si>
  <si>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</si>
  <si>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</si>
  <si>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</si>
  <si>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諫早市 一般競争（指名競争）参加資格審査申請書【建設工事】</t>
    <rPh sb="0" eb="3">
      <t>イサハヤシ</t>
    </rPh>
    <phoneticPr fontId="4"/>
  </si>
  <si>
    <t>営業開始年(西暦)</t>
    <phoneticPr fontId="4"/>
  </si>
  <si>
    <t>年</t>
    <rPh sb="0" eb="1">
      <t>ネン</t>
    </rPh>
    <phoneticPr fontId="4"/>
  </si>
  <si>
    <t>例)2018　西暦4桁で入力してください。</t>
    <phoneticPr fontId="4"/>
  </si>
  <si>
    <t>諫早市税の納税状況</t>
    <phoneticPr fontId="4"/>
  </si>
  <si>
    <t>リストから選択してください。</t>
    <phoneticPr fontId="4"/>
  </si>
  <si>
    <t>消費税課税の有無</t>
    <phoneticPr fontId="4"/>
  </si>
  <si>
    <t>人</t>
    <rPh sb="0" eb="1">
      <t>ニン</t>
    </rPh>
    <phoneticPr fontId="4"/>
  </si>
  <si>
    <t>常時雇用している全従業員数を入力してください。
※建設従業員だけでなく、営業職や事務職の職員も含めます。</t>
    <phoneticPr fontId="4"/>
  </si>
  <si>
    <t>所在区分</t>
    <phoneticPr fontId="4"/>
  </si>
  <si>
    <t>障害者雇用状況</t>
    <phoneticPr fontId="4"/>
  </si>
  <si>
    <t>諫早市消防団員の雇用</t>
    <phoneticPr fontId="4"/>
  </si>
  <si>
    <t>防災協定</t>
    <phoneticPr fontId="4"/>
  </si>
  <si>
    <t>全従業員数</t>
    <phoneticPr fontId="4"/>
  </si>
  <si>
    <t>011</t>
    <phoneticPr fontId="4"/>
  </si>
  <si>
    <t>プレストレスト</t>
    <phoneticPr fontId="4"/>
  </si>
  <si>
    <t>051</t>
    <phoneticPr fontId="4"/>
  </si>
  <si>
    <t>法面工事</t>
    <phoneticPr fontId="4"/>
  </si>
  <si>
    <t>111</t>
    <phoneticPr fontId="4"/>
  </si>
  <si>
    <t>誓約書</t>
    <rPh sb="0" eb="3">
      <t>セイヤクショ</t>
    </rPh>
    <phoneticPr fontId="4"/>
  </si>
  <si>
    <t>納税状況同意書</t>
    <rPh sb="0" eb="4">
      <t>ノウゼイジョウキョウ</t>
    </rPh>
    <rPh sb="4" eb="7">
      <t>ドウイショ</t>
    </rPh>
    <phoneticPr fontId="4"/>
  </si>
  <si>
    <t>諫早市一般競争(指名競争)入札参加資格のために、「法人税（所得税）及び消費税」又は「諫早市税」の納税状況について、市長が官公署等において調査することに同意する場合、リストから「同意する」を選択してください。</t>
    <rPh sb="79" eb="81">
      <t>バアイ</t>
    </rPh>
    <rPh sb="88" eb="90">
      <t>ドウイ</t>
    </rPh>
    <rPh sb="94" eb="96">
      <t>センタク</t>
    </rPh>
    <phoneticPr fontId="4"/>
  </si>
  <si>
    <t>協力雇用主の登録、</t>
    <phoneticPr fontId="4"/>
  </si>
  <si>
    <t>保護観察対象者等の雇用</t>
    <phoneticPr fontId="4"/>
  </si>
  <si>
    <t>第１種準市内業者の要件に該当し、市長が必要に応じて実態調査を行う場合はその調査に協力するとともに、「第１種準市内業者」区分の審査のために、「諫早市税」納税状況及び本市への事務所設立の確認について、市長が調査することに同意する場合、リストから「同意する」を選択してください。
なお、支店訪問等で「第１種準市内業者」の該当要件に満たないと判断された場合、登録が「第２種準市内業者」に変更されます。</t>
    <rPh sb="112" eb="114">
      <t>バアイ</t>
    </rPh>
    <rPh sb="121" eb="123">
      <t>ドウイ</t>
    </rPh>
    <rPh sb="189" eb="191">
      <t>ヘンコウ</t>
    </rPh>
    <phoneticPr fontId="4"/>
  </si>
  <si>
    <t>G.業種情報</t>
    <rPh sb="2" eb="4">
      <t>ギョウシュ</t>
    </rPh>
    <rPh sb="4" eb="6">
      <t>ジョウホウ</t>
    </rPh>
    <phoneticPr fontId="4"/>
  </si>
  <si>
    <t>H.主観的事項</t>
    <rPh sb="2" eb="4">
      <t>シュカン</t>
    </rPh>
    <rPh sb="4" eb="5">
      <t>テキ</t>
    </rPh>
    <rPh sb="5" eb="7">
      <t>ジコウ</t>
    </rPh>
    <phoneticPr fontId="4"/>
  </si>
  <si>
    <t>リストから選択してください。
法定事業主の場合、障害者雇用状況報告書の写しを提出する必要があります。
法定外事業主の場合、「労働者名簿又は雇用保険事業所別被保険者台帳の写し」「身体障害者手帳、療育手帳及び精神障害保健福祉手帳の写し」を提出する必要があります。</t>
    <rPh sb="15" eb="17">
      <t>テイシュツ</t>
    </rPh>
    <rPh sb="19" eb="21">
      <t>ヒツヨウ</t>
    </rPh>
    <rPh sb="35" eb="37">
      <t>バアイ</t>
    </rPh>
    <rPh sb="94" eb="96">
      <t>テイシュツ</t>
    </rPh>
    <rPh sb="98" eb="100">
      <t>ヒツヨウ</t>
    </rPh>
    <phoneticPr fontId="4"/>
  </si>
  <si>
    <t>諫早市と防災協定を締結している団体に加盟している場合、リストから「有」を選択してください。
「防災協定締結団体加盟証明書」を提出する必要があります。</t>
    <rPh sb="0" eb="2">
      <t>イサハヤ</t>
    </rPh>
    <rPh sb="24" eb="26">
      <t>バアイ</t>
    </rPh>
    <rPh sb="33" eb="34">
      <t>ア</t>
    </rPh>
    <rPh sb="36" eb="38">
      <t>センタク</t>
    </rPh>
    <rPh sb="62" eb="64">
      <t>テイシュツ</t>
    </rPh>
    <rPh sb="66" eb="68">
      <t>ヒツヨウ</t>
    </rPh>
    <phoneticPr fontId="4"/>
  </si>
  <si>
    <t>諫早市の入札及び見積参加業者として登録された際は、諫早市契約規則その他関係法規はもとより、指示事項を厳守し誠実に履行することを誓約する場合、リストから「同意する」を選択してください。
なお、下記事項の行為があった場合は即時登録を取消、また停止します。
　　　　　　　　　　　　　　　　　　　　　　　　　　記
１  契約の履行に際し、不正の行為をしたとき。
２  競争入札又は見積において、公平な執行を妨げ、適正な価格の成立を妨害し、不正の利益を得るために連合したとき。
３  他の業者の契約履行に際し、直接又は間接に妨害したとき。
４  契約及び検査について、担当職員の指示に従わないとき。
５  契約を理由なく完全に履行しないとき。
６　諫早市暴力団排除条例第２条の規定による暴力団等に該当すると認められるとき。</t>
    <rPh sb="67" eb="69">
      <t>バアイ</t>
    </rPh>
    <rPh sb="76" eb="78">
      <t>ドウイ</t>
    </rPh>
    <rPh sb="82" eb="84">
      <t>センタク</t>
    </rPh>
    <phoneticPr fontId="4"/>
  </si>
  <si>
    <t>建設工事に係る表彰</t>
    <phoneticPr fontId="5"/>
  </si>
  <si>
    <t>支店・営業所名称</t>
    <rPh sb="0" eb="2">
      <t>シテン</t>
    </rPh>
    <rPh sb="3" eb="6">
      <t>エイギョウショ</t>
    </rPh>
    <rPh sb="6" eb="8">
      <t>メイショウ</t>
    </rPh>
    <phoneticPr fontId="5"/>
  </si>
  <si>
    <t>諫早市内での営業年数</t>
    <rPh sb="0" eb="2">
      <t>イサハヤ</t>
    </rPh>
    <rPh sb="2" eb="4">
      <t>シナイ</t>
    </rPh>
    <rPh sb="6" eb="8">
      <t>エイギョウ</t>
    </rPh>
    <rPh sb="8" eb="10">
      <t>ネンスウ</t>
    </rPh>
    <phoneticPr fontId="5"/>
  </si>
  <si>
    <t>実態調査同意書</t>
    <rPh sb="0" eb="4">
      <t>ジッタイチョウサ</t>
    </rPh>
    <rPh sb="4" eb="7">
      <t>ドウイショ</t>
    </rPh>
    <phoneticPr fontId="4"/>
  </si>
  <si>
    <t>諫早市内にある支店・営業所等の人数を入力してください。
技術者を常駐させていない場合は、「0」を入力してください。</t>
    <rPh sb="0" eb="2">
      <t>イサハヤ</t>
    </rPh>
    <rPh sb="2" eb="4">
      <t>シナイ</t>
    </rPh>
    <rPh sb="7" eb="9">
      <t>シテン</t>
    </rPh>
    <rPh sb="10" eb="13">
      <t>エイギョウショ</t>
    </rPh>
    <rPh sb="13" eb="14">
      <t>トウ</t>
    </rPh>
    <rPh sb="15" eb="17">
      <t>ニンズウ</t>
    </rPh>
    <rPh sb="18" eb="20">
      <t>ニュウリョク</t>
    </rPh>
    <rPh sb="28" eb="31">
      <t>ギジュツシャ</t>
    </rPh>
    <rPh sb="32" eb="34">
      <t>ジョウチュウ</t>
    </rPh>
    <rPh sb="40" eb="42">
      <t>バアイ</t>
    </rPh>
    <rPh sb="48" eb="50">
      <t>ニュウリョク</t>
    </rPh>
    <phoneticPr fontId="4"/>
  </si>
  <si>
    <t>同意事項等</t>
    <rPh sb="0" eb="2">
      <t>ドウイ</t>
    </rPh>
    <rPh sb="2" eb="4">
      <t>ジコウ</t>
    </rPh>
    <rPh sb="4" eb="5">
      <t>トウ</t>
    </rPh>
    <phoneticPr fontId="4"/>
  </si>
  <si>
    <t>E.経営情報</t>
    <rPh sb="2" eb="4">
      <t>ケイエイ</t>
    </rPh>
    <rPh sb="4" eb="6">
      <t>ジョウホウ</t>
    </rPh>
    <phoneticPr fontId="4"/>
  </si>
  <si>
    <t>F.市内営業所等調書</t>
    <phoneticPr fontId="4"/>
  </si>
  <si>
    <t>諫早市内にある支店・営業所等の所在地を都道府県から入力してください。</t>
    <rPh sb="2" eb="4">
      <t>シナイ</t>
    </rPh>
    <rPh sb="15" eb="18">
      <t>ショザイチ</t>
    </rPh>
    <rPh sb="25" eb="27">
      <t>ニュウリョク</t>
    </rPh>
    <phoneticPr fontId="4"/>
  </si>
  <si>
    <t>鋼橋上部工事</t>
    <rPh sb="3" eb="4">
      <t>ブ</t>
    </rPh>
    <phoneticPr fontId="4"/>
  </si>
  <si>
    <t>諫早市内にある支店・営業所等の名称を入力してください。</t>
    <rPh sb="18" eb="20">
      <t>ニュウリョク</t>
    </rPh>
    <phoneticPr fontId="4"/>
  </si>
  <si>
    <t>表彰の種別</t>
    <rPh sb="0" eb="2">
      <t>ヒョウショウ</t>
    </rPh>
    <rPh sb="3" eb="5">
      <t>シュベツ</t>
    </rPh>
    <phoneticPr fontId="4"/>
  </si>
  <si>
    <t>第１種準市内業者は諫早市内における営業年数が３年を経過した業者である必要があります。</t>
    <phoneticPr fontId="4"/>
  </si>
  <si>
    <t>@を含む半角文字で入力してください。</t>
    <phoneticPr fontId="4"/>
  </si>
  <si>
    <t>本社（店）と異なる場合のみ、@を含む半角文字で入力してください。</t>
    <phoneticPr fontId="4"/>
  </si>
  <si>
    <t>例)1000001　「-（ハイフン）」を使わず7桁の半角の数字のみで入力してください。</t>
    <phoneticPr fontId="4"/>
  </si>
  <si>
    <t>都道府県から入力してください。（全て全角で入力してください。）</t>
    <phoneticPr fontId="4"/>
  </si>
  <si>
    <t>例)株式会社鈴木組　正式名称で入力してください。（全て全角で入力してください。）</t>
    <phoneticPr fontId="4"/>
  </si>
  <si>
    <t>正式名称で入力してください。個人の場合は「代表者・代表」等、入力してください。役職名が不要な場合は「※」を入力してください。</t>
    <phoneticPr fontId="4"/>
  </si>
  <si>
    <t>全角カタカナで入力してください。姓と名は全角１文字分空けてください。</t>
    <phoneticPr fontId="4"/>
  </si>
  <si>
    <t>姓と名は全角１文字分空けてください。</t>
    <phoneticPr fontId="4"/>
  </si>
  <si>
    <t>例)カブシキガイシャスズキグミ　キュウシュウエイギョウショ
正式名称を全角カタカナで入力してください。支店・営業所名は、全角１文字空けて入力してください。</t>
    <phoneticPr fontId="4"/>
  </si>
  <si>
    <t>例)株式会社鈴木組　九州営業所
正式名称で入力してください。支店・営業所名は、全角１文字空けて入力してください。（全て全角で入力してください。）</t>
    <phoneticPr fontId="4"/>
  </si>
  <si>
    <t>全角カタカナで入力してください。姓と名は全角１文字分空けてください。</t>
    <rPh sb="20" eb="22">
      <t>ゼンカク</t>
    </rPh>
    <phoneticPr fontId="4"/>
  </si>
  <si>
    <t>姓と名は全角１文字分空けてください。</t>
    <rPh sb="4" eb="6">
      <t>ゼンカク</t>
    </rPh>
    <phoneticPr fontId="4"/>
  </si>
  <si>
    <t>本社（店）と異なる場合のみ、「-（ハイフン）」を使わず7桁の半角数字のみで入力してください。</t>
    <rPh sb="6" eb="7">
      <t>コト</t>
    </rPh>
    <rPh sb="9" eb="11">
      <t>バアイ</t>
    </rPh>
    <phoneticPr fontId="4"/>
  </si>
  <si>
    <t>例)00000000　8桁の半角数字を入力してください。</t>
    <rPh sb="14" eb="16">
      <t>ハンカク</t>
    </rPh>
    <phoneticPr fontId="4"/>
  </si>
  <si>
    <t>例)1000001　「-（ハイフン）」を使わず7桁の半角の数字のみで入力してください。</t>
    <rPh sb="26" eb="28">
      <t>ハンカク</t>
    </rPh>
    <phoneticPr fontId="4"/>
  </si>
  <si>
    <t>例)2024/4/1、R6/4/1</t>
    <phoneticPr fontId="4"/>
  </si>
  <si>
    <t>例)2024/4/1</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</si>
  <si>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</si>
  <si>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雇用保険の加入状況</t>
    <rPh sb="0" eb="4">
      <t>コヨウホケン</t>
    </rPh>
    <rPh sb="5" eb="9">
      <t>カニュウジョウキョウ</t>
    </rPh>
    <phoneticPr fontId="5"/>
  </si>
  <si>
    <t>リストから選択してください。「未加入」の場合は、申請することができません。</t>
    <phoneticPr fontId="4"/>
  </si>
  <si>
    <t>健康保険の加入状況</t>
    <rPh sb="0" eb="4">
      <t>ケンコウホケン</t>
    </rPh>
    <rPh sb="5" eb="9">
      <t>カニュウジョウキョウ</t>
    </rPh>
    <phoneticPr fontId="5"/>
  </si>
  <si>
    <t>厚生年金保険の加入状況</t>
    <rPh sb="0" eb="6">
      <t>コウセイネンキンホケン</t>
    </rPh>
    <rPh sb="7" eb="11">
      <t>カニュウジョウキョウ</t>
    </rPh>
    <phoneticPr fontId="4"/>
  </si>
  <si>
    <t>備考</t>
    <phoneticPr fontId="4"/>
  </si>
  <si>
    <t>総合評定値</t>
    <rPh sb="0" eb="5">
      <t>ソウゴウヒョウテイチ</t>
    </rPh>
    <phoneticPr fontId="4"/>
  </si>
  <si>
    <t>同意事項等-(3)所在区分 の選択に応じて、諫早市内の支店・営業所情報を入力してください。
「Ｂ」「Ｃ」を選択し、諫早市内の支店・営業所がA.本社(店)情報、B.契約する営業所情報と異なる場合、(1)(2)を入力してください。</t>
    <rPh sb="4" eb="5">
      <t>トウ</t>
    </rPh>
    <rPh sb="9" eb="11">
      <t>ショザイ</t>
    </rPh>
    <rPh sb="11" eb="13">
      <t>クブン</t>
    </rPh>
    <rPh sb="15" eb="17">
      <t>センタク</t>
    </rPh>
    <rPh sb="18" eb="19">
      <t>オウ</t>
    </rPh>
    <rPh sb="22" eb="26">
      <t>イサハヤシナイ</t>
    </rPh>
    <rPh sb="27" eb="29">
      <t>シテン</t>
    </rPh>
    <rPh sb="30" eb="35">
      <t>エイギョウショジョウホウ</t>
    </rPh>
    <rPh sb="36" eb="38">
      <t>ニュウリョク</t>
    </rPh>
    <phoneticPr fontId="4"/>
  </si>
  <si>
    <t>42_諫早市</t>
  </si>
  <si>
    <t>建設</t>
  </si>
  <si>
    <t>表彰_A</t>
    <phoneticPr fontId="4"/>
  </si>
  <si>
    <t>表彰_ETC</t>
    <phoneticPr fontId="4"/>
  </si>
  <si>
    <t>諫早市表彰</t>
  </si>
  <si>
    <t>長崎県の表彰</t>
  </si>
  <si>
    <t>地方機関長表彰以上</t>
  </si>
  <si>
    <t>　</t>
  </si>
  <si>
    <t>Ver.7.0.1</t>
    <phoneticPr fontId="4"/>
  </si>
  <si>
    <t>7.0.1</t>
  </si>
  <si>
    <t>↓表彰の種別チェック</t>
    <rPh sb="1" eb="3">
      <t>ヒョウショウ</t>
    </rPh>
    <rPh sb="4" eb="6">
      <t>シュベツ</t>
    </rPh>
    <phoneticPr fontId="4"/>
  </si>
  <si>
    <t>支店・営業所に入札・契約権限を委任する場合、(1)入札・契約権限の委任欄にリストから「する」を選択し、支店・営業所情報を入力してください。「しない」を選択した場合は、（２）～（１１）の入力は不要です。</t>
    <phoneticPr fontId="4"/>
  </si>
  <si>
    <r>
      <t xml:space="preserve">登録を希望する場合、希望、許可区分、総合評定値欄を入力してください。
</t>
    </r>
    <r>
      <rPr>
        <sz val="10"/>
        <rFont val="ＭＳ ゴシック"/>
        <family val="3"/>
        <charset val="128"/>
      </rPr>
      <t>希望、許可区分欄はリストから選択してください。</t>
    </r>
    <r>
      <rPr>
        <sz val="10"/>
        <color rgb="FFFF0000"/>
        <rFont val="ＭＳ ゴシック"/>
        <family val="3"/>
        <charset val="128"/>
      </rPr>
      <t xml:space="preserve">
</t>
    </r>
    <r>
      <rPr>
        <sz val="10"/>
        <color theme="1" tint="4.9989318521683403E-2"/>
        <rFont val="ＭＳ ゴシック"/>
        <family val="3"/>
        <charset val="128"/>
      </rPr>
      <t>H.主観的事項-(1)建設工事に係る表彰で「有」を選択した場合、該当する区分の表彰の種別欄をリストから選択してください。</t>
    </r>
    <r>
      <rPr>
        <sz val="10"/>
        <rFont val="ＭＳ ゴシック"/>
        <family val="3"/>
        <charset val="128"/>
      </rPr>
      <t>同意事項等-(3)所在区分によって選択可能な表彰の種別は変わります。</t>
    </r>
    <rPh sb="0" eb="2">
      <t>トウロク</t>
    </rPh>
    <rPh sb="3" eb="5">
      <t>キボウ</t>
    </rPh>
    <rPh sb="7" eb="9">
      <t>バアイ</t>
    </rPh>
    <rPh sb="10" eb="12">
      <t>キボウ</t>
    </rPh>
    <rPh sb="18" eb="23">
      <t>ソウゴウヒョウテイチ</t>
    </rPh>
    <rPh sb="23" eb="24">
      <t>ラン</t>
    </rPh>
    <rPh sb="25" eb="27">
      <t>ニュウリョク</t>
    </rPh>
    <rPh sb="35" eb="37">
      <t>キボウ</t>
    </rPh>
    <rPh sb="38" eb="42">
      <t>キョカクブン</t>
    </rPh>
    <rPh sb="42" eb="43">
      <t>ラン</t>
    </rPh>
    <rPh sb="49" eb="51">
      <t>センタク</t>
    </rPh>
    <rPh sb="81" eb="82">
      <t>アリ</t>
    </rPh>
    <rPh sb="84" eb="86">
      <t>センタク</t>
    </rPh>
    <rPh sb="88" eb="90">
      <t>バアイ</t>
    </rPh>
    <rPh sb="91" eb="93">
      <t>ガイトウ</t>
    </rPh>
    <rPh sb="95" eb="97">
      <t>クブン</t>
    </rPh>
    <rPh sb="98" eb="100">
      <t>ヒョウショウ</t>
    </rPh>
    <rPh sb="101" eb="103">
      <t>シュベツ</t>
    </rPh>
    <rPh sb="103" eb="104">
      <t>ラン</t>
    </rPh>
    <rPh sb="110" eb="112">
      <t>センタク</t>
    </rPh>
    <rPh sb="119" eb="124">
      <t>ドウイジコウトウ</t>
    </rPh>
    <rPh sb="128" eb="132">
      <t>ショザイクブン</t>
    </rPh>
    <rPh sb="136" eb="140">
      <t>センタクカノウ</t>
    </rPh>
    <rPh sb="141" eb="143">
      <t>ヒョウショウ</t>
    </rPh>
    <rPh sb="144" eb="146">
      <t>シュベツ</t>
    </rPh>
    <rPh sb="147" eb="148">
      <t>カ</t>
    </rPh>
    <phoneticPr fontId="4"/>
  </si>
  <si>
    <t>諫早市で行なわれる建設工事に係る入札に参加する資格の審査を申請します。</t>
    <rPh sb="0" eb="2">
      <t>イサハヤ</t>
    </rPh>
    <rPh sb="9" eb="13">
      <t>ケンセツコウジ</t>
    </rPh>
    <rPh sb="16" eb="18">
      <t>ニュウサツ</t>
    </rPh>
    <rPh sb="19" eb="21">
      <t>サンカ</t>
    </rPh>
    <rPh sb="23" eb="25">
      <t>シカク</t>
    </rPh>
    <rPh sb="26" eb="28">
      <t>シンサ</t>
    </rPh>
    <rPh sb="29" eb="31">
      <t>シンセイ</t>
    </rPh>
    <phoneticPr fontId="4"/>
  </si>
  <si>
    <t>令和6年4月以降に諫早市、長崎県、地方機関長から「施工工事」（技術者の表彰は対象外です。）に対して表彰を受けた場合、リストから「有」を選択し、G.業種情報-(3)競争参加資格希望業種表の「表彰の種別」欄を入力してください。
「表彰状の写し」を提出する必要があります。</t>
    <rPh sb="31" eb="34">
      <t>ギジュツシャ</t>
    </rPh>
    <rPh sb="35" eb="37">
      <t>ヒョウショウ</t>
    </rPh>
    <rPh sb="38" eb="41">
      <t>タイショウガイ</t>
    </rPh>
    <rPh sb="64" eb="65">
      <t>ア</t>
    </rPh>
    <rPh sb="73" eb="77">
      <t>ギョウシュジョウホウ</t>
    </rPh>
    <rPh sb="94" eb="96">
      <t>ヒョウショウ</t>
    </rPh>
    <rPh sb="100" eb="101">
      <t>ラン</t>
    </rPh>
    <rPh sb="102" eb="104">
      <t>ニュウリョク</t>
    </rPh>
    <rPh sb="121" eb="123">
      <t>テイシュツ</t>
    </rPh>
    <rPh sb="125" eb="127">
      <t>ヒツヨウ</t>
    </rPh>
    <phoneticPr fontId="4"/>
  </si>
  <si>
    <t>令和8年1月1日現在の雇用見込みの人数を選択してください。
「消防団員雇用届出書」を提出する必要があります。</t>
    <rPh sb="42" eb="44">
      <t>テイシュツ</t>
    </rPh>
    <rPh sb="46" eb="48">
      <t>ヒツヨウ</t>
    </rPh>
    <phoneticPr fontId="4"/>
  </si>
  <si>
    <t>長崎県保護観察所等に協力雇用主として登録している、または保護観察対象者又は更生緊急保護対象者を3月以上雇用した場合、リストから「有」を選択してください。「協力雇用主等登録確認書」を提出する必要があります。</t>
    <phoneticPr fontId="4"/>
  </si>
  <si>
    <r>
      <t xml:space="preserve">主観点の加点対象となります。
同意事項等-(3)所在区分 で「Ａ」を選択した場合は、(1)～(5)を、「Ｂ」を選択した場合は、(5)を入力してください。
</t>
    </r>
    <r>
      <rPr>
        <sz val="10"/>
        <color theme="1" tint="4.9989318521683403E-2"/>
        <rFont val="ＭＳ ゴシック"/>
        <family val="3"/>
        <charset val="128"/>
      </rPr>
      <t>※令和7年度以降の「諫早市建設工事請負業者選定基準等の制定について」の主観的事項の項目や配点等は、改正及び見直し等により変更する場合があります。同主観点配点が確定するものではありませんのであらかじめご了承ください。</t>
    </r>
    <rPh sb="19" eb="2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</si>
</sst>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 numFmtId="185" formatCode="&quot;Ver.&quot;@"/>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sz val="10"/>
      <name val="ＭＳ ゴシック"/>
      <family val="3"/>
      <charset val="128"/>
    </font>
  </fonts>
  <fills count="8">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indexed="64"/>
      </patternFill>
    </fill>
    <fill>
      <patternFill patternType="solid">
        <fgColor theme="7" tint="0.79998168889431442"/>
        <bgColor indexed="64"/>
      </patternFill>
    </fill>
    <fill>
      <patternFill patternType="solid">
        <fgColor rgb="FFFFF2CC"/>
        <bgColor indexed="64"/>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indexed="64"/>
      </top>
      <bottom style="hair">
        <color auto="1"/>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auto="1"/>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232">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34" xfId="0" applyNumberFormat="1" applyFont="1" applyFill="1" applyBorder="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3" fillId="0" borderId="0" xfId="1" applyFont="1">
      <alignment vertical="center"/>
    </xf>
    <xf numFmtId="0" fontId="12" fillId="0" borderId="0" xfId="2"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3" xfId="2" applyFont="1" applyBorder="1">
      <alignment vertical="center"/>
    </xf>
    <xf numFmtId="0" fontId="18" fillId="0" borderId="20" xfId="2" applyFont="1" applyBorder="1" applyAlignment="1">
      <alignment vertical="top"/>
    </xf>
    <xf numFmtId="0" fontId="18" fillId="0" borderId="16" xfId="2" applyFont="1" applyBorder="1">
      <alignment vertical="center"/>
    </xf>
    <xf numFmtId="0" fontId="18" fillId="0" borderId="17" xfId="2" applyFont="1" applyBorder="1">
      <alignment vertical="center"/>
    </xf>
    <xf numFmtId="0" fontId="15" fillId="0" borderId="20" xfId="0" applyFont="1" applyBorder="1" applyAlignment="1">
      <alignment horizontal="left" vertical="center" indent="1"/>
    </xf>
    <xf numFmtId="0" fontId="3" fillId="0" borderId="16" xfId="2" applyFont="1" applyBorder="1">
      <alignment vertical="center"/>
    </xf>
    <xf numFmtId="0" fontId="15" fillId="0" borderId="22" xfId="0" applyFont="1" applyBorder="1">
      <alignment vertical="center"/>
    </xf>
    <xf numFmtId="0" fontId="16" fillId="0" borderId="0" xfId="0" applyFont="1">
      <alignment vertical="center"/>
    </xf>
    <xf numFmtId="0" fontId="3" fillId="0" borderId="19" xfId="0"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79" fontId="3" fillId="0" borderId="0" xfId="0" applyNumberFormat="1" applyFont="1">
      <alignment vertical="center"/>
    </xf>
    <xf numFmtId="180" fontId="3" fillId="0" borderId="0" xfId="0" applyNumberFormat="1" applyFont="1">
      <alignment vertical="center"/>
    </xf>
    <xf numFmtId="0" fontId="3" fillId="0" borderId="0" xfId="0" applyFont="1">
      <alignment vertical="center"/>
    </xf>
    <xf numFmtId="0" fontId="3" fillId="0" borderId="23" xfId="2" applyFont="1" applyBorder="1">
      <alignment vertical="center"/>
    </xf>
    <xf numFmtId="179" fontId="3" fillId="0" borderId="22" xfId="0" applyNumberFormat="1" applyFont="1" applyBorder="1">
      <alignment vertical="center"/>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49" fontId="13" fillId="0" borderId="0" xfId="1" applyNumberFormat="1" applyFont="1" applyAlignment="1">
      <alignment horizontal="left" vertical="center"/>
    </xf>
    <xf numFmtId="0" fontId="14" fillId="0" borderId="0" xfId="0" applyFont="1" applyAlignment="1">
      <alignment vertical="top"/>
    </xf>
    <xf numFmtId="181" fontId="14" fillId="0" borderId="0" xfId="0" applyNumberFormat="1" applyFont="1" applyAlignment="1">
      <alignment vertical="top"/>
    </xf>
    <xf numFmtId="177" fontId="14" fillId="0" borderId="0" xfId="0" applyNumberFormat="1" applyFont="1" applyAlignment="1">
      <alignment vertical="top"/>
    </xf>
    <xf numFmtId="0" fontId="3" fillId="6" borderId="0" xfId="2" applyFont="1" applyFill="1">
      <alignment vertical="center"/>
    </xf>
    <xf numFmtId="0" fontId="3" fillId="0" borderId="20" xfId="0" applyFont="1" applyBorder="1">
      <alignment vertical="center"/>
    </xf>
    <xf numFmtId="0" fontId="3" fillId="0" borderId="16" xfId="0" applyFont="1" applyBorder="1">
      <alignment vertical="center"/>
    </xf>
    <xf numFmtId="49" fontId="13" fillId="0" borderId="16" xfId="0" applyNumberFormat="1" applyFont="1" applyBorder="1" applyAlignment="1">
      <alignment horizontal="left" vertical="center"/>
    </xf>
    <xf numFmtId="0" fontId="3" fillId="0" borderId="17" xfId="0" applyFont="1" applyBorder="1">
      <alignment vertical="center"/>
    </xf>
    <xf numFmtId="0" fontId="3" fillId="7" borderId="0" xfId="2" applyFont="1" applyFill="1">
      <alignment vertical="center"/>
    </xf>
    <xf numFmtId="176" fontId="14" fillId="0" borderId="0" xfId="0" applyNumberFormat="1" applyFont="1" applyAlignment="1">
      <alignment vertical="top"/>
    </xf>
    <xf numFmtId="183" fontId="13" fillId="0" borderId="20" xfId="2" applyNumberFormat="1" applyFont="1" applyBorder="1" applyAlignment="1">
      <alignment horizontal="left" vertical="center"/>
    </xf>
    <xf numFmtId="0" fontId="16" fillId="0" borderId="0" xfId="0" applyFont="1" applyAlignment="1">
      <alignment horizontal="right" vertical="top"/>
    </xf>
    <xf numFmtId="0" fontId="16" fillId="0" borderId="0" xfId="0" applyFont="1" applyAlignment="1">
      <alignment vertical="top"/>
    </xf>
    <xf numFmtId="0" fontId="3" fillId="0" borderId="23"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3"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0" fillId="0" borderId="0" xfId="0" applyFont="1" applyAlignment="1">
      <alignment vertical="top"/>
    </xf>
    <xf numFmtId="0" fontId="19" fillId="0" borderId="23" xfId="0" applyFont="1" applyBorder="1" applyAlignment="1">
      <alignment vertical="top"/>
    </xf>
    <xf numFmtId="0" fontId="14" fillId="0" borderId="16" xfId="0" applyFont="1" applyBorder="1" applyAlignment="1">
      <alignment vertical="top"/>
    </xf>
    <xf numFmtId="49" fontId="14" fillId="0" borderId="16" xfId="0" applyNumberFormat="1" applyFont="1" applyBorder="1" applyAlignment="1">
      <alignment vertical="top"/>
    </xf>
    <xf numFmtId="49" fontId="14" fillId="0" borderId="0" xfId="0" applyNumberFormat="1" applyFont="1" applyAlignment="1">
      <alignment vertical="top"/>
    </xf>
    <xf numFmtId="49" fontId="3" fillId="0" borderId="0" xfId="2" applyNumberFormat="1" applyFont="1">
      <alignment vertical="center"/>
    </xf>
    <xf numFmtId="0" fontId="15" fillId="0" borderId="0" xfId="0" applyFont="1">
      <alignment vertical="center"/>
    </xf>
    <xf numFmtId="0" fontId="3" fillId="0" borderId="21" xfId="0" applyFont="1" applyBorder="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3" fillId="0" borderId="0" xfId="0" applyNumberFormat="1" applyFont="1">
      <alignment vertical="center"/>
    </xf>
    <xf numFmtId="0" fontId="19" fillId="0" borderId="0" xfId="0" applyFont="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6" fontId="3" fillId="0" borderId="0" xfId="0" applyNumberFormat="1" applyFont="1">
      <alignment vertical="center"/>
    </xf>
    <xf numFmtId="49" fontId="3" fillId="0" borderId="23" xfId="0" applyNumberFormat="1" applyFont="1" applyBorder="1">
      <alignment vertical="center"/>
    </xf>
    <xf numFmtId="182" fontId="3" fillId="0" borderId="0" xfId="1"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0" fontId="3" fillId="0" borderId="0" xfId="0" applyFont="1" applyAlignment="1">
      <alignment horizontal="left" vertical="center"/>
    </xf>
    <xf numFmtId="176" fontId="14" fillId="0" borderId="16" xfId="0" applyNumberFormat="1" applyFont="1" applyBorder="1" applyAlignment="1">
      <alignment vertical="top"/>
    </xf>
    <xf numFmtId="177" fontId="19" fillId="0" borderId="0" xfId="0" applyNumberFormat="1" applyFont="1" applyAlignment="1">
      <alignment vertical="top"/>
    </xf>
    <xf numFmtId="177" fontId="3" fillId="0" borderId="22" xfId="2" applyNumberFormat="1" applyFont="1" applyBorder="1">
      <alignment vertical="center"/>
    </xf>
    <xf numFmtId="49" fontId="3" fillId="0" borderId="0" xfId="0" applyNumberFormat="1" applyFont="1" applyAlignment="1">
      <alignment horizontal="left" vertical="center"/>
    </xf>
    <xf numFmtId="49" fontId="21" fillId="0" borderId="0" xfId="0" applyNumberFormat="1" applyFont="1" applyAlignment="1">
      <alignment horizontal="left" vertical="center"/>
    </xf>
    <xf numFmtId="0" fontId="16" fillId="0" borderId="23" xfId="2" applyFont="1" applyBorder="1" applyAlignment="1">
      <alignment vertical="top"/>
    </xf>
    <xf numFmtId="0" fontId="13" fillId="0" borderId="0" xfId="0" applyFont="1" applyAlignment="1">
      <alignment vertical="top"/>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0" xfId="1" applyFont="1" applyAlignment="1">
      <alignment horizontal="left" vertical="center"/>
    </xf>
    <xf numFmtId="0" fontId="3" fillId="0" borderId="18" xfId="0" applyFont="1" applyBorder="1">
      <alignment vertical="center"/>
    </xf>
    <xf numFmtId="0" fontId="3" fillId="0" borderId="26" xfId="2" applyFont="1" applyBorder="1" applyAlignment="1">
      <alignment horizontal="center" vertical="center"/>
    </xf>
    <xf numFmtId="49" fontId="3" fillId="0" borderId="24"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27" xfId="0" applyNumberFormat="1" applyFont="1" applyBorder="1" applyAlignment="1">
      <alignment horizontal="center" vertical="center"/>
    </xf>
    <xf numFmtId="0" fontId="3" fillId="0" borderId="29" xfId="2" applyFont="1" applyBorder="1">
      <alignment vertical="center"/>
    </xf>
    <xf numFmtId="0" fontId="3" fillId="0" borderId="28" xfId="2" applyFont="1" applyBorder="1">
      <alignment vertical="center"/>
    </xf>
    <xf numFmtId="0" fontId="3" fillId="0" borderId="30"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1" xfId="2" applyFont="1" applyBorder="1">
      <alignment vertical="center"/>
    </xf>
    <xf numFmtId="0" fontId="3" fillId="0" borderId="11" xfId="2" applyFont="1" applyBorder="1">
      <alignment vertical="center"/>
    </xf>
    <xf numFmtId="0" fontId="3" fillId="0" borderId="32" xfId="2" applyFont="1" applyBorder="1">
      <alignment vertical="center"/>
    </xf>
    <xf numFmtId="49" fontId="13" fillId="5" borderId="35" xfId="0" applyNumberFormat="1" applyFont="1" applyFill="1" applyBorder="1">
      <alignment vertical="center"/>
    </xf>
    <xf numFmtId="176" fontId="3" fillId="0" borderId="16" xfId="0" applyNumberFormat="1" applyFont="1" applyBorder="1">
      <alignment vertical="center"/>
    </xf>
    <xf numFmtId="0" fontId="3" fillId="7" borderId="0" xfId="0" applyFont="1" applyFill="1">
      <alignment vertical="center"/>
    </xf>
    <xf numFmtId="38" fontId="13" fillId="2" borderId="33" xfId="8"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13" fillId="3" borderId="31" xfId="0"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12" xfId="0" applyNumberFormat="1" applyFont="1" applyFill="1" applyBorder="1" applyAlignment="1">
      <alignment horizontal="left" vertical="center"/>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13" fillId="3" borderId="7" xfId="0" applyFont="1" applyFill="1" applyBorder="1" applyAlignment="1">
      <alignment horizontal="left" vertical="center"/>
    </xf>
    <xf numFmtId="49" fontId="13" fillId="3" borderId="8" xfId="0" applyNumberFormat="1" applyFont="1" applyFill="1" applyBorder="1" applyAlignment="1">
      <alignment horizontal="left" vertical="center"/>
    </xf>
    <xf numFmtId="49" fontId="13" fillId="3" borderId="10" xfId="0" applyNumberFormat="1" applyFont="1" applyFill="1" applyBorder="1" applyAlignment="1">
      <alignment horizontal="left" vertical="center"/>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0" fontId="19" fillId="0" borderId="0" xfId="0" applyFont="1" applyAlignment="1">
      <alignment horizontal="left" vertical="top" wrapText="1"/>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0" fontId="19" fillId="0" borderId="0" xfId="0" applyFont="1" applyAlignment="1">
      <alignment vertical="top" wrapText="1"/>
    </xf>
    <xf numFmtId="0" fontId="13" fillId="2" borderId="0" xfId="0"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0" fontId="19" fillId="4" borderId="0" xfId="0" applyFont="1" applyFill="1" applyAlignment="1">
      <alignment horizontal="left" vertical="top" wrapText="1"/>
    </xf>
    <xf numFmtId="0" fontId="3" fillId="0" borderId="26" xfId="2" applyFont="1" applyBorder="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19" fillId="0" borderId="0" xfId="0" applyFont="1" applyAlignment="1">
      <alignment horizontal="left" vertical="center" wrapText="1"/>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3" fillId="0" borderId="14" xfId="1" applyNumberFormat="1" applyFont="1" applyBorder="1" applyAlignment="1">
      <alignment horizontal="right" vertical="center"/>
    </xf>
    <xf numFmtId="181" fontId="3" fillId="0" borderId="8" xfId="1" applyNumberFormat="1" applyFont="1" applyBorder="1" applyAlignment="1">
      <alignment horizontal="right" vertical="center"/>
    </xf>
    <xf numFmtId="181" fontId="3" fillId="0" borderId="10" xfId="1" applyNumberFormat="1" applyFont="1" applyBorder="1" applyAlignment="1">
      <alignment horizontal="righ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84" fontId="13" fillId="2" borderId="0" xfId="0" applyNumberFormat="1" applyFont="1" applyFill="1" applyAlignment="1" applyProtection="1">
      <alignment horizontal="right" vertical="center"/>
      <protection locked="0"/>
    </xf>
    <xf numFmtId="176" fontId="13" fillId="2" borderId="0" xfId="0" applyNumberFormat="1" applyFont="1" applyFill="1" applyAlignment="1" applyProtection="1">
      <alignment horizontal="right" vertical="center"/>
      <protection locked="0"/>
    </xf>
    <xf numFmtId="0" fontId="19" fillId="0" borderId="0" xfId="2" applyFont="1" applyAlignment="1">
      <alignment horizontal="left" vertical="top" wrapText="1"/>
    </xf>
    <xf numFmtId="0" fontId="16" fillId="0" borderId="0" xfId="0" applyFont="1" applyAlignment="1">
      <alignment horizontal="left" vertical="center" wrapText="1"/>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19" fillId="0" borderId="0" xfId="0" applyFont="1" applyAlignment="1">
      <alignment vertical="top"/>
    </xf>
    <xf numFmtId="14" fontId="13" fillId="2" borderId="0" xfId="0" applyNumberFormat="1" applyFont="1" applyFill="1" applyAlignment="1" applyProtection="1">
      <alignment horizontal="left" vertical="center"/>
      <protection locked="0"/>
    </xf>
    <xf numFmtId="49" fontId="3" fillId="0" borderId="2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0" fontId="16" fillId="0" borderId="0" xfId="2" applyFont="1" applyAlignment="1">
      <alignment horizontal="left" vertical="top" wrapText="1"/>
    </xf>
    <xf numFmtId="49" fontId="13" fillId="2" borderId="9" xfId="0" applyNumberFormat="1" applyFont="1" applyFill="1" applyBorder="1" applyAlignment="1" applyProtection="1">
      <alignment horizontal="left" vertical="center"/>
      <protection locked="0"/>
    </xf>
    <xf numFmtId="0" fontId="19" fillId="0" borderId="0" xfId="2" applyFont="1" applyAlignment="1">
      <alignment vertical="top" wrapText="1"/>
    </xf>
    <xf numFmtId="0" fontId="3" fillId="0" borderId="26" xfId="2" applyFont="1" applyBorder="1">
      <alignment vertical="center"/>
    </xf>
    <xf numFmtId="0" fontId="3" fillId="0" borderId="1" xfId="2" applyFont="1" applyBorder="1">
      <alignment vertical="center"/>
    </xf>
    <xf numFmtId="0" fontId="3" fillId="0" borderId="25" xfId="2" applyFont="1" applyBorder="1">
      <alignment vertical="center"/>
    </xf>
    <xf numFmtId="49" fontId="13" fillId="2" borderId="5" xfId="0" applyNumberFormat="1" applyFont="1" applyFill="1" applyBorder="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13" fillId="3" borderId="7" xfId="1" applyFont="1" applyFill="1" applyBorder="1" applyAlignment="1">
      <alignment horizontal="left" vertical="center"/>
    </xf>
    <xf numFmtId="38" fontId="13" fillId="3" borderId="9" xfId="1" applyNumberFormat="1" applyFont="1" applyFill="1" applyBorder="1" applyAlignment="1">
      <alignment horizontal="left" vertical="center"/>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6" fillId="0" borderId="0" xfId="1" applyFont="1" applyAlignment="1">
      <alignment horizontal="right" vertical="top"/>
    </xf>
    <xf numFmtId="185"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77" fontId="19" fillId="0" borderId="0" xfId="1" applyNumberFormat="1" applyFont="1" applyAlignment="1">
      <alignment horizontal="left" vertical="top" wrapText="1"/>
    </xf>
    <xf numFmtId="177" fontId="19" fillId="4" borderId="0" xfId="1" applyNumberFormat="1" applyFont="1" applyFill="1" applyAlignment="1">
      <alignment horizontal="left" vertical="top" wrapText="1"/>
    </xf>
    <xf numFmtId="177" fontId="19" fillId="0" borderId="16" xfId="0" applyNumberFormat="1" applyFont="1" applyBorder="1" applyAlignment="1">
      <alignment horizontal="left" vertical="top" wrapText="1"/>
    </xf>
    <xf numFmtId="0" fontId="16" fillId="0" borderId="0" xfId="0" applyFont="1" applyAlignment="1">
      <alignment vertical="center" wrapText="1"/>
    </xf>
    <xf numFmtId="0" fontId="13" fillId="3" borderId="31" xfId="1" applyFont="1" applyFill="1" applyBorder="1" applyAlignment="1">
      <alignment horizontal="left" vertical="center"/>
    </xf>
    <xf numFmtId="38" fontId="13" fillId="3" borderId="32" xfId="1" applyNumberFormat="1" applyFont="1" applyFill="1" applyBorder="1" applyAlignment="1">
      <alignment horizontal="left" vertical="center"/>
    </xf>
    <xf numFmtId="49" fontId="13" fillId="2" borderId="31" xfId="1" applyNumberFormat="1" applyFont="1" applyFill="1" applyBorder="1" applyAlignment="1" applyProtection="1">
      <alignment horizontal="center" vertical="center"/>
      <protection locked="0"/>
    </xf>
    <xf numFmtId="49" fontId="13" fillId="2" borderId="32" xfId="1" applyNumberFormat="1" applyFont="1" applyFill="1" applyBorder="1" applyAlignment="1" applyProtection="1">
      <alignment horizontal="center" vertical="center"/>
      <protection locked="0"/>
    </xf>
    <xf numFmtId="49" fontId="13" fillId="2" borderId="31"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32" xfId="0" applyNumberFormat="1" applyFont="1" applyFill="1" applyBorder="1" applyAlignment="1" applyProtection="1">
      <alignment horizontal="left" vertical="center"/>
      <protection locked="0"/>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7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F2CC"/>
      <color rgb="FFFFE699"/>
      <color rgb="FFBFBFBF"/>
      <color rgb="FFCCEDFC"/>
      <color rgb="FFFFCCFF"/>
      <color rgb="FFEEAAFC"/>
      <color rgb="FF000000"/>
      <color rgb="FFFF0000"/>
      <color rgb="FFA6A6A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286"/>
  <sheetViews>
    <sheetView showGridLines="0" tabSelected="1" topLeftCell="B1" zoomScaleNormal="100" workbookViewId="0">
      <selection activeCell="B1" sqref="B1"/>
    </sheetView>
  </sheetViews>
  <sheetFormatPr defaultColWidth="9" defaultRowHeight="13.5" x14ac:dyDescent="0.15"/>
  <cols>
    <col min="1" max="1" width="10.375" style="6" hidden="1" customWidth="1"/>
    <col min="2" max="3" width="1.625" style="6" customWidth="1"/>
    <col min="4" max="5" width="5.625" style="6" customWidth="1"/>
    <col min="6" max="6" width="6.625" style="6" customWidth="1"/>
    <col min="7" max="7" width="10" style="6" customWidth="1"/>
    <col min="8" max="8" width="2.625" style="6" customWidth="1"/>
    <col min="9" max="9" width="1.625" style="6" customWidth="1"/>
    <col min="10" max="10" width="8.125" style="6" customWidth="1"/>
    <col min="11" max="11" width="2.625" style="6" customWidth="1"/>
    <col min="12" max="12" width="1.625" style="6" customWidth="1"/>
    <col min="13" max="13" width="12.5" style="6" customWidth="1"/>
    <col min="14" max="14" width="4.75" style="6" customWidth="1"/>
    <col min="15" max="15" width="10" style="6" customWidth="1"/>
    <col min="16" max="16" width="15.5" style="6" customWidth="1"/>
    <col min="17" max="17" width="13.125" style="6" customWidth="1"/>
    <col min="18" max="18" width="5.625" style="6" customWidth="1"/>
    <col min="19" max="19" width="6.625" style="6" customWidth="1"/>
    <col min="20" max="20" width="5.25" style="6" customWidth="1"/>
    <col min="21" max="21" width="7.75" style="6" customWidth="1"/>
    <col min="22" max="22" width="6.125" style="6" customWidth="1"/>
    <col min="23" max="23" width="2.375" style="6" customWidth="1"/>
    <col min="24" max="24" width="9.75" style="6" customWidth="1"/>
    <col min="25" max="25" width="8" style="6" customWidth="1"/>
    <col min="26" max="26" width="2.625" style="6" customWidth="1"/>
    <col min="27" max="27" width="3.625" style="6" customWidth="1"/>
    <col min="28" max="28" width="9" style="6" hidden="1" customWidth="1"/>
    <col min="29" max="16384" width="9" style="6"/>
  </cols>
  <sheetData>
    <row r="1" spans="1:28" ht="30" customHeight="1" x14ac:dyDescent="0.15">
      <c r="A1" s="4" t="s">
        <v>233</v>
      </c>
      <c r="B1" s="4"/>
      <c r="C1" s="5" t="s">
        <v>165</v>
      </c>
      <c r="D1" s="5"/>
      <c r="Q1" s="7"/>
      <c r="R1" s="7"/>
      <c r="T1" s="8"/>
      <c r="U1" s="8"/>
      <c r="V1" s="8"/>
      <c r="W1" s="216" t="s">
        <v>241</v>
      </c>
      <c r="X1" s="217"/>
      <c r="Y1" s="217"/>
      <c r="Z1" s="217"/>
      <c r="AA1" s="9"/>
    </row>
    <row r="2" spans="1:28" ht="15" hidden="1" customHeight="1" x14ac:dyDescent="0.15">
      <c r="A2" s="4" t="s">
        <v>234</v>
      </c>
      <c r="B2" s="4"/>
      <c r="C2" s="10"/>
      <c r="D2" s="10"/>
      <c r="AA2" s="9"/>
    </row>
    <row r="3" spans="1:28" ht="30" customHeight="1" x14ac:dyDescent="0.15">
      <c r="A3" s="9" t="s">
        <v>242</v>
      </c>
      <c r="B3" s="9"/>
      <c r="C3" s="6" t="s">
        <v>246</v>
      </c>
      <c r="AA3" s="9"/>
    </row>
    <row r="4" spans="1:28" ht="5.25" customHeight="1" x14ac:dyDescent="0.15">
      <c r="A4" s="9"/>
      <c r="B4" s="9"/>
      <c r="C4" s="11"/>
      <c r="D4" s="12"/>
      <c r="E4" s="12"/>
      <c r="F4" s="12"/>
      <c r="G4" s="12"/>
      <c r="H4" s="12"/>
      <c r="I4" s="12"/>
      <c r="J4" s="12"/>
      <c r="K4" s="12"/>
      <c r="L4" s="12"/>
      <c r="M4" s="12"/>
      <c r="N4" s="12"/>
      <c r="O4" s="12"/>
      <c r="P4" s="12"/>
      <c r="Q4" s="12"/>
      <c r="R4" s="12"/>
      <c r="S4" s="12"/>
      <c r="T4" s="12"/>
      <c r="U4" s="12"/>
      <c r="V4" s="12"/>
      <c r="W4" s="12"/>
      <c r="X4" s="12"/>
      <c r="Y4" s="12"/>
      <c r="Z4" s="13"/>
    </row>
    <row r="5" spans="1:28" ht="15" customHeight="1" x14ac:dyDescent="0.15">
      <c r="A5" s="9"/>
      <c r="B5" s="14"/>
      <c r="C5" s="15" t="s">
        <v>225</v>
      </c>
      <c r="D5" s="16"/>
      <c r="E5" s="16"/>
      <c r="F5" s="16"/>
      <c r="G5" s="16"/>
      <c r="H5" s="16"/>
      <c r="I5" s="16"/>
      <c r="J5" s="16"/>
      <c r="K5" s="16"/>
      <c r="L5" s="16"/>
      <c r="M5" s="16"/>
      <c r="N5" s="16"/>
      <c r="O5" s="16"/>
      <c r="P5" s="16"/>
      <c r="Q5" s="16"/>
      <c r="R5" s="16"/>
      <c r="S5" s="16"/>
      <c r="T5" s="16"/>
      <c r="U5" s="16"/>
      <c r="V5" s="16"/>
      <c r="W5" s="16"/>
      <c r="X5" s="16"/>
      <c r="Y5" s="16"/>
      <c r="Z5" s="17"/>
    </row>
    <row r="6" spans="1:28" ht="15" customHeight="1" x14ac:dyDescent="0.15">
      <c r="A6" s="9"/>
      <c r="B6" s="9"/>
      <c r="C6" s="15" t="s">
        <v>10</v>
      </c>
      <c r="D6" s="16"/>
      <c r="E6" s="16"/>
      <c r="F6" s="16"/>
      <c r="G6" s="16"/>
      <c r="H6" s="16"/>
      <c r="I6" s="16"/>
      <c r="J6" s="16"/>
      <c r="K6" s="16"/>
      <c r="L6" s="16"/>
      <c r="M6" s="16"/>
      <c r="N6" s="16"/>
      <c r="O6" s="16"/>
      <c r="P6" s="16"/>
      <c r="Q6" s="16"/>
      <c r="R6" s="16"/>
      <c r="S6" s="16"/>
      <c r="T6" s="16"/>
      <c r="U6" s="16"/>
      <c r="V6" s="16"/>
      <c r="W6" s="16"/>
      <c r="X6" s="16"/>
      <c r="Y6" s="16"/>
      <c r="Z6" s="17"/>
    </row>
    <row r="7" spans="1:28" ht="20.100000000000001" customHeight="1" x14ac:dyDescent="0.15">
      <c r="A7" s="9"/>
      <c r="B7" s="9"/>
      <c r="C7" s="18" t="s">
        <v>11</v>
      </c>
      <c r="D7" s="19"/>
      <c r="E7" s="19"/>
      <c r="F7" s="19"/>
      <c r="G7" s="19"/>
      <c r="H7" s="19"/>
      <c r="I7" s="19"/>
      <c r="J7" s="19"/>
      <c r="K7" s="19"/>
      <c r="L7" s="19"/>
      <c r="M7" s="19"/>
      <c r="N7" s="19"/>
      <c r="O7" s="19"/>
      <c r="P7" s="19"/>
      <c r="Q7" s="19"/>
      <c r="R7" s="19"/>
      <c r="S7" s="19"/>
      <c r="T7" s="19"/>
      <c r="U7" s="19"/>
      <c r="V7" s="19"/>
      <c r="W7" s="19"/>
      <c r="X7" s="19"/>
      <c r="Y7" s="19"/>
      <c r="Z7" s="20"/>
    </row>
    <row r="8" spans="1:28" ht="30" customHeight="1" x14ac:dyDescent="0.15">
      <c r="A8" s="9"/>
      <c r="B8" s="9"/>
    </row>
    <row r="9" spans="1:28" ht="20.100000000000001" customHeight="1" x14ac:dyDescent="0.15">
      <c r="A9" s="9"/>
      <c r="B9" s="9"/>
      <c r="C9" s="157" t="s">
        <v>200</v>
      </c>
      <c r="D9" s="158"/>
      <c r="E9" s="158"/>
      <c r="F9" s="158"/>
      <c r="G9" s="158"/>
      <c r="H9" s="159"/>
      <c r="I9" s="21"/>
      <c r="J9" s="22"/>
      <c r="K9" s="22"/>
      <c r="L9" s="22"/>
    </row>
    <row r="10" spans="1:28" ht="20.100000000000001" customHeight="1" x14ac:dyDescent="0.15">
      <c r="A10" s="9"/>
      <c r="B10" s="9"/>
      <c r="C10" s="23"/>
      <c r="D10" s="24"/>
      <c r="E10" s="24"/>
      <c r="F10" s="24"/>
      <c r="G10" s="24"/>
      <c r="H10" s="24"/>
      <c r="I10" s="24"/>
      <c r="J10" s="24"/>
      <c r="K10" s="24"/>
      <c r="L10" s="24"/>
      <c r="M10" s="25"/>
      <c r="N10" s="25"/>
      <c r="O10" s="25"/>
      <c r="P10" s="25"/>
      <c r="Q10" s="26"/>
      <c r="R10" s="25"/>
      <c r="S10" s="25"/>
      <c r="T10" s="25"/>
      <c r="U10" s="25"/>
      <c r="V10" s="25"/>
      <c r="W10" s="25"/>
      <c r="X10" s="25"/>
      <c r="Y10" s="26"/>
      <c r="Z10" s="27"/>
    </row>
    <row r="11" spans="1:28" ht="20.100000000000001" customHeight="1" x14ac:dyDescent="0.15">
      <c r="A11" s="9">
        <f>IF(TRIM($I11)="", 1001, 0)</f>
        <v>1001</v>
      </c>
      <c r="B11" s="9"/>
      <c r="C11" s="23"/>
      <c r="D11" s="28">
        <v>1</v>
      </c>
      <c r="E11" s="6" t="s">
        <v>184</v>
      </c>
      <c r="I11" s="133"/>
      <c r="J11" s="133"/>
      <c r="K11" s="133"/>
      <c r="L11" s="133"/>
      <c r="M11" s="133"/>
      <c r="N11" s="29"/>
      <c r="O11" s="29"/>
      <c r="P11" s="29"/>
      <c r="Q11" s="29"/>
      <c r="R11" s="29"/>
      <c r="S11" s="29"/>
      <c r="T11" s="29"/>
      <c r="U11" s="29"/>
      <c r="V11" s="30"/>
      <c r="W11" s="30"/>
      <c r="Z11" s="31"/>
    </row>
    <row r="12" spans="1:28" ht="140.1" customHeight="1" x14ac:dyDescent="0.15">
      <c r="A12" s="9"/>
      <c r="B12" s="9"/>
      <c r="C12" s="32"/>
      <c r="D12" s="28"/>
      <c r="E12" s="33"/>
      <c r="F12" s="34"/>
      <c r="G12" s="35"/>
      <c r="H12" s="35"/>
      <c r="I12" s="36"/>
      <c r="J12" s="221" t="s">
        <v>194</v>
      </c>
      <c r="K12" s="222"/>
      <c r="L12" s="222"/>
      <c r="M12" s="222"/>
      <c r="N12" s="222"/>
      <c r="O12" s="222"/>
      <c r="P12" s="222"/>
      <c r="Q12" s="222"/>
      <c r="R12" s="222"/>
      <c r="S12" s="222"/>
      <c r="T12" s="222"/>
      <c r="U12" s="222"/>
      <c r="V12" s="222"/>
      <c r="W12" s="222"/>
      <c r="X12" s="222"/>
      <c r="Y12" s="222"/>
      <c r="Z12" s="31"/>
    </row>
    <row r="13" spans="1:28" ht="20.100000000000001" customHeight="1" x14ac:dyDescent="0.15">
      <c r="A13" s="9">
        <f>IF(TRIM($I13)="", 1001, 0)</f>
        <v>1001</v>
      </c>
      <c r="B13" s="9"/>
      <c r="C13" s="23"/>
      <c r="D13" s="28">
        <v>2</v>
      </c>
      <c r="E13" s="6" t="s">
        <v>185</v>
      </c>
      <c r="I13" s="133"/>
      <c r="J13" s="133"/>
      <c r="K13" s="133"/>
      <c r="L13" s="133"/>
      <c r="M13" s="133"/>
      <c r="N13" s="29"/>
      <c r="O13" s="37"/>
      <c r="P13" s="38"/>
      <c r="Q13" s="38"/>
      <c r="R13" s="38"/>
      <c r="S13" s="39"/>
      <c r="T13" s="39"/>
      <c r="U13" s="39"/>
      <c r="V13" s="39"/>
      <c r="W13" s="39"/>
      <c r="X13" s="39"/>
      <c r="Y13" s="37"/>
      <c r="Z13" s="31"/>
    </row>
    <row r="14" spans="1:28" ht="30" customHeight="1" x14ac:dyDescent="0.15">
      <c r="A14" s="9"/>
      <c r="B14" s="9"/>
      <c r="C14" s="32"/>
      <c r="D14" s="28"/>
      <c r="E14" s="33"/>
      <c r="F14" s="34"/>
      <c r="G14" s="35"/>
      <c r="H14" s="35"/>
      <c r="I14" s="36"/>
      <c r="J14" s="221" t="s">
        <v>186</v>
      </c>
      <c r="K14" s="222"/>
      <c r="L14" s="222"/>
      <c r="M14" s="222"/>
      <c r="N14" s="222"/>
      <c r="O14" s="222"/>
      <c r="P14" s="222"/>
      <c r="Q14" s="222"/>
      <c r="R14" s="222"/>
      <c r="S14" s="222"/>
      <c r="T14" s="222"/>
      <c r="U14" s="222"/>
      <c r="V14" s="222"/>
      <c r="W14" s="222"/>
      <c r="X14" s="222"/>
      <c r="Y14" s="222"/>
      <c r="Z14" s="31"/>
    </row>
    <row r="15" spans="1:28" ht="20.100000000000001" customHeight="1" x14ac:dyDescent="0.15">
      <c r="A15" s="9">
        <f>IF(TRIM($I15)="", 1001, 0)</f>
        <v>1001</v>
      </c>
      <c r="B15" s="9"/>
      <c r="C15" s="32"/>
      <c r="D15" s="28">
        <v>3</v>
      </c>
      <c r="E15" s="30" t="s">
        <v>174</v>
      </c>
      <c r="F15" s="34"/>
      <c r="G15" s="35"/>
      <c r="H15" s="35"/>
      <c r="I15" s="133"/>
      <c r="J15" s="133"/>
      <c r="K15" s="133"/>
      <c r="L15" s="133"/>
      <c r="M15" s="133"/>
      <c r="N15" s="133"/>
      <c r="O15" s="133"/>
      <c r="P15" s="133"/>
      <c r="Q15" s="133"/>
      <c r="R15" s="133"/>
      <c r="S15" s="133"/>
      <c r="T15" s="133"/>
      <c r="U15" s="133"/>
      <c r="V15" s="133"/>
      <c r="W15" s="133"/>
      <c r="X15" s="133"/>
      <c r="Y15" s="133"/>
      <c r="Z15" s="31"/>
      <c r="AB15" s="40" t="str">
        <f>LEFT(I15,1)</f>
        <v/>
      </c>
    </row>
    <row r="16" spans="1:28" ht="39.950000000000003" customHeight="1" x14ac:dyDescent="0.15">
      <c r="A16" s="9"/>
      <c r="B16" s="9"/>
      <c r="C16" s="41"/>
      <c r="D16" s="42"/>
      <c r="E16" s="42"/>
      <c r="F16" s="42"/>
      <c r="G16" s="42"/>
      <c r="H16" s="42"/>
      <c r="I16" s="43"/>
      <c r="J16" s="223" t="s">
        <v>65</v>
      </c>
      <c r="K16" s="223"/>
      <c r="L16" s="223"/>
      <c r="M16" s="223"/>
      <c r="N16" s="223"/>
      <c r="O16" s="223"/>
      <c r="P16" s="223"/>
      <c r="Q16" s="223"/>
      <c r="R16" s="223"/>
      <c r="S16" s="223"/>
      <c r="T16" s="223"/>
      <c r="U16" s="223"/>
      <c r="V16" s="223"/>
      <c r="W16" s="223"/>
      <c r="X16" s="223"/>
      <c r="Y16" s="223"/>
      <c r="Z16" s="44"/>
      <c r="AB16" s="45" t="str">
        <f>IF(所在区分="Ａ","表彰_A","表彰_ETC")</f>
        <v>表彰_ETC</v>
      </c>
    </row>
    <row r="17" spans="1:26" ht="30" customHeight="1" x14ac:dyDescent="0.15">
      <c r="A17" s="9"/>
      <c r="B17" s="9"/>
      <c r="C17" s="30"/>
      <c r="D17" s="30"/>
      <c r="E17" s="30"/>
      <c r="F17" s="30"/>
      <c r="G17" s="30"/>
      <c r="H17" s="30"/>
      <c r="I17" s="30"/>
      <c r="J17" s="37"/>
      <c r="K17" s="37"/>
      <c r="L17" s="46"/>
      <c r="M17" s="37"/>
      <c r="N17" s="39"/>
      <c r="O17" s="37"/>
      <c r="P17" s="38"/>
      <c r="Q17" s="38"/>
      <c r="R17" s="38"/>
      <c r="S17" s="39"/>
      <c r="T17" s="39"/>
      <c r="U17" s="39"/>
      <c r="V17" s="39"/>
      <c r="W17" s="39"/>
      <c r="X17" s="39"/>
      <c r="Y17" s="37"/>
      <c r="Z17" s="30"/>
    </row>
    <row r="18" spans="1:26" ht="20.100000000000001" customHeight="1" x14ac:dyDescent="0.15">
      <c r="A18" s="9"/>
      <c r="B18" s="9"/>
      <c r="C18" s="157" t="s">
        <v>144</v>
      </c>
      <c r="D18" s="158"/>
      <c r="E18" s="158"/>
      <c r="F18" s="158"/>
      <c r="G18" s="158"/>
      <c r="H18" s="159"/>
      <c r="I18" s="47"/>
      <c r="J18" s="22"/>
      <c r="K18" s="22"/>
      <c r="L18" s="22"/>
      <c r="M18" s="22"/>
      <c r="N18" s="22"/>
      <c r="O18" s="22"/>
      <c r="P18" s="22"/>
      <c r="Q18" s="22"/>
      <c r="R18" s="22"/>
      <c r="S18" s="22"/>
      <c r="T18" s="22"/>
      <c r="U18" s="22"/>
      <c r="V18" s="22"/>
      <c r="W18" s="22"/>
      <c r="X18" s="22"/>
      <c r="Y18" s="22"/>
      <c r="Z18" s="22"/>
    </row>
    <row r="19" spans="1:26" ht="15" customHeight="1" x14ac:dyDescent="0.15">
      <c r="A19" s="9"/>
      <c r="B19" s="9"/>
      <c r="C19" s="32"/>
      <c r="D19" s="28"/>
      <c r="E19" s="30"/>
      <c r="F19" s="30"/>
      <c r="G19" s="30"/>
      <c r="H19" s="30"/>
      <c r="I19" s="48"/>
      <c r="J19" s="49"/>
      <c r="K19" s="49"/>
      <c r="L19" s="49"/>
      <c r="M19" s="49"/>
      <c r="N19" s="49"/>
      <c r="O19" s="49"/>
      <c r="P19" s="49"/>
      <c r="Q19" s="49"/>
      <c r="R19" s="49"/>
      <c r="S19" s="49"/>
      <c r="T19" s="49"/>
      <c r="U19" s="49"/>
      <c r="V19" s="49"/>
      <c r="W19" s="49"/>
      <c r="X19" s="49"/>
      <c r="Y19" s="49"/>
      <c r="Z19" s="50"/>
    </row>
    <row r="20" spans="1:26" ht="20.100000000000001" customHeight="1" x14ac:dyDescent="0.15">
      <c r="A20" s="9">
        <f>IF(TRIM($I20)="", 1001, 0)</f>
        <v>1001</v>
      </c>
      <c r="B20" s="9"/>
      <c r="C20" s="32"/>
      <c r="D20" s="28">
        <v>1</v>
      </c>
      <c r="E20" s="6" t="s">
        <v>0</v>
      </c>
      <c r="I20" s="219"/>
      <c r="J20" s="220"/>
      <c r="K20" s="220"/>
      <c r="L20" s="220"/>
      <c r="M20" s="220"/>
      <c r="N20" s="30"/>
      <c r="O20" s="30"/>
      <c r="P20" s="30"/>
      <c r="Q20" s="30"/>
      <c r="R20" s="30"/>
      <c r="S20" s="30"/>
      <c r="T20" s="30"/>
      <c r="U20" s="30"/>
      <c r="V20" s="30"/>
      <c r="W20" s="30"/>
      <c r="X20" s="30"/>
      <c r="Y20" s="30"/>
      <c r="Z20" s="50"/>
    </row>
    <row r="21" spans="1:26" ht="20.100000000000001" customHeight="1" x14ac:dyDescent="0.15">
      <c r="A21" s="9"/>
      <c r="B21" s="9"/>
      <c r="C21" s="32"/>
      <c r="D21" s="28"/>
      <c r="E21" s="30"/>
      <c r="F21" s="30"/>
      <c r="G21" s="30"/>
      <c r="H21" s="30"/>
      <c r="I21" s="48"/>
      <c r="J21" s="51" t="s">
        <v>210</v>
      </c>
      <c r="K21" s="49"/>
      <c r="L21" s="49"/>
      <c r="M21" s="49"/>
      <c r="N21" s="49"/>
      <c r="O21" s="49"/>
      <c r="P21" s="49"/>
      <c r="Q21" s="49"/>
      <c r="R21" s="49"/>
      <c r="S21" s="49"/>
      <c r="T21" s="49"/>
      <c r="U21" s="49"/>
      <c r="V21" s="49"/>
      <c r="W21" s="49"/>
      <c r="X21" s="49"/>
      <c r="Y21" s="49"/>
      <c r="Z21" s="50"/>
    </row>
    <row r="22" spans="1:26" ht="20.100000000000001" customHeight="1" x14ac:dyDescent="0.15">
      <c r="A22" s="9">
        <f>IF(AND(TRIM($I22)&lt;&gt;"", OR(ISERROR(FIND("@"&amp;LEFT($I22,3)&amp;"@", 都道府県3))=FALSE, ISERROR(FIND("@"&amp;LEFT($I22,4)&amp;"@",都道府県4))=FALSE))=FALSE, 1001, 0)</f>
        <v>1001</v>
      </c>
      <c r="B22" s="9"/>
      <c r="C22" s="32"/>
      <c r="D22" s="28">
        <v>2</v>
      </c>
      <c r="E22" s="6" t="s">
        <v>107</v>
      </c>
      <c r="I22" s="182"/>
      <c r="J22" s="182"/>
      <c r="K22" s="182"/>
      <c r="L22" s="182"/>
      <c r="M22" s="182"/>
      <c r="N22" s="182"/>
      <c r="O22" s="182"/>
      <c r="P22" s="182"/>
      <c r="Q22" s="183"/>
      <c r="R22" s="182"/>
      <c r="S22" s="182"/>
      <c r="T22" s="182"/>
      <c r="U22" s="182"/>
      <c r="V22" s="182"/>
      <c r="W22" s="182"/>
      <c r="X22" s="182"/>
      <c r="Y22" s="182"/>
      <c r="Z22" s="50"/>
    </row>
    <row r="23" spans="1:26" ht="20.100000000000001" customHeight="1" x14ac:dyDescent="0.15">
      <c r="A23" s="9"/>
      <c r="B23" s="9"/>
      <c r="C23" s="32"/>
      <c r="D23" s="28"/>
      <c r="E23" s="30"/>
      <c r="F23" s="30"/>
      <c r="G23" s="30"/>
      <c r="H23" s="30"/>
      <c r="I23" s="48"/>
      <c r="J23" s="51" t="s">
        <v>211</v>
      </c>
      <c r="K23" s="49"/>
      <c r="L23" s="49"/>
      <c r="M23" s="49"/>
      <c r="N23" s="49"/>
      <c r="O23" s="49"/>
      <c r="P23" s="49"/>
      <c r="Q23" s="49"/>
      <c r="R23" s="49"/>
      <c r="S23" s="49"/>
      <c r="T23" s="49"/>
      <c r="U23" s="49"/>
      <c r="V23" s="49"/>
      <c r="W23" s="49"/>
      <c r="X23" s="49"/>
      <c r="Y23" s="49"/>
      <c r="Z23" s="50"/>
    </row>
    <row r="24" spans="1:26" ht="20.100000000000001" customHeight="1" x14ac:dyDescent="0.15">
      <c r="A24" s="9">
        <f>IF(TRIM($I24)="", 1001, 0)</f>
        <v>1001</v>
      </c>
      <c r="B24" s="9"/>
      <c r="C24" s="32"/>
      <c r="D24" s="28">
        <v>3</v>
      </c>
      <c r="E24" s="6" t="s">
        <v>145</v>
      </c>
      <c r="I24" s="133"/>
      <c r="J24" s="133"/>
      <c r="K24" s="133"/>
      <c r="L24" s="133"/>
      <c r="M24" s="133"/>
      <c r="N24" s="133"/>
      <c r="O24" s="133"/>
      <c r="P24" s="133"/>
      <c r="Q24" s="161"/>
      <c r="R24" s="133"/>
      <c r="S24" s="133"/>
      <c r="T24" s="133"/>
      <c r="U24" s="133"/>
      <c r="V24" s="133"/>
      <c r="W24" s="133"/>
      <c r="X24" s="133"/>
      <c r="Y24" s="133"/>
      <c r="Z24" s="50"/>
    </row>
    <row r="25" spans="1:26" ht="20.100000000000001" customHeight="1" x14ac:dyDescent="0.15">
      <c r="A25" s="9"/>
      <c r="B25" s="9"/>
      <c r="C25" s="52"/>
      <c r="D25" s="30"/>
      <c r="E25" s="30"/>
      <c r="F25" s="30"/>
      <c r="G25" s="30"/>
      <c r="H25" s="30"/>
      <c r="I25" s="48"/>
      <c r="J25" s="51" t="s">
        <v>164</v>
      </c>
      <c r="K25" s="49"/>
      <c r="L25" s="49"/>
      <c r="M25" s="49"/>
      <c r="N25" s="49"/>
      <c r="O25" s="49"/>
      <c r="P25" s="49"/>
      <c r="Q25" s="49"/>
      <c r="R25" s="49"/>
      <c r="S25" s="49"/>
      <c r="T25" s="49"/>
      <c r="U25" s="49"/>
      <c r="V25" s="49"/>
      <c r="W25" s="49"/>
      <c r="X25" s="49"/>
      <c r="Y25" s="49"/>
      <c r="Z25" s="50"/>
    </row>
    <row r="26" spans="1:26" ht="20.100000000000001" customHeight="1" x14ac:dyDescent="0.15">
      <c r="A26" s="9">
        <f>IF(TRIM($I26)="", 1001, 0)</f>
        <v>1001</v>
      </c>
      <c r="B26" s="9"/>
      <c r="C26" s="32"/>
      <c r="D26" s="28">
        <v>4</v>
      </c>
      <c r="E26" s="6" t="s">
        <v>1</v>
      </c>
      <c r="I26" s="133"/>
      <c r="J26" s="133"/>
      <c r="K26" s="133"/>
      <c r="L26" s="133"/>
      <c r="M26" s="133"/>
      <c r="N26" s="133"/>
      <c r="O26" s="133"/>
      <c r="P26" s="133"/>
      <c r="Q26" s="161"/>
      <c r="R26" s="133"/>
      <c r="S26" s="133"/>
      <c r="T26" s="133"/>
      <c r="U26" s="133"/>
      <c r="V26" s="133"/>
      <c r="W26" s="133"/>
      <c r="X26" s="133"/>
      <c r="Y26" s="133"/>
      <c r="Z26" s="50"/>
    </row>
    <row r="27" spans="1:26" ht="20.100000000000001" customHeight="1" x14ac:dyDescent="0.15">
      <c r="A27" s="9"/>
      <c r="B27" s="9"/>
      <c r="C27" s="52"/>
      <c r="D27" s="30"/>
      <c r="E27" s="30"/>
      <c r="F27" s="30"/>
      <c r="G27" s="30"/>
      <c r="H27" s="30"/>
      <c r="I27" s="48"/>
      <c r="J27" s="51" t="s">
        <v>212</v>
      </c>
      <c r="K27" s="49"/>
      <c r="L27" s="49"/>
      <c r="M27" s="49"/>
      <c r="N27" s="49"/>
      <c r="O27" s="49"/>
      <c r="P27" s="49"/>
      <c r="Q27" s="53"/>
      <c r="R27" s="49"/>
      <c r="S27" s="49"/>
      <c r="T27" s="49"/>
      <c r="U27" s="49"/>
      <c r="V27" s="49"/>
      <c r="W27" s="49"/>
      <c r="X27" s="49"/>
      <c r="Y27" s="49"/>
      <c r="Z27" s="54"/>
    </row>
    <row r="28" spans="1:26" ht="20.100000000000001" customHeight="1" x14ac:dyDescent="0.15">
      <c r="A28" s="9">
        <f>IF(TRIM($I28)="", 1001, 0)</f>
        <v>1001</v>
      </c>
      <c r="B28" s="9"/>
      <c r="C28" s="32"/>
      <c r="D28" s="28">
        <v>5</v>
      </c>
      <c r="E28" s="6" t="s">
        <v>7</v>
      </c>
      <c r="I28" s="133"/>
      <c r="J28" s="133"/>
      <c r="K28" s="133"/>
      <c r="L28" s="133"/>
      <c r="M28" s="133"/>
      <c r="N28" s="133"/>
      <c r="O28" s="133"/>
      <c r="P28" s="133"/>
      <c r="Q28" s="133"/>
      <c r="R28" s="133"/>
      <c r="S28" s="133"/>
      <c r="T28" s="133"/>
      <c r="U28" s="133"/>
      <c r="V28" s="133"/>
      <c r="W28" s="133"/>
      <c r="X28" s="133"/>
      <c r="Y28" s="133"/>
      <c r="Z28" s="50"/>
    </row>
    <row r="29" spans="1:26" ht="30" customHeight="1" x14ac:dyDescent="0.15">
      <c r="A29" s="9"/>
      <c r="B29" s="9"/>
      <c r="C29" s="52"/>
      <c r="D29" s="30"/>
      <c r="E29" s="30"/>
      <c r="F29" s="30"/>
      <c r="G29" s="30"/>
      <c r="H29" s="30"/>
      <c r="I29" s="48"/>
      <c r="J29" s="160" t="s">
        <v>213</v>
      </c>
      <c r="K29" s="160"/>
      <c r="L29" s="160"/>
      <c r="M29" s="160"/>
      <c r="N29" s="160"/>
      <c r="O29" s="160"/>
      <c r="P29" s="160"/>
      <c r="Q29" s="160"/>
      <c r="R29" s="160"/>
      <c r="S29" s="160"/>
      <c r="T29" s="160"/>
      <c r="U29" s="160"/>
      <c r="V29" s="160"/>
      <c r="W29" s="160"/>
      <c r="X29" s="160"/>
      <c r="Y29" s="160"/>
      <c r="Z29" s="54"/>
    </row>
    <row r="30" spans="1:26" ht="20.100000000000001" customHeight="1" x14ac:dyDescent="0.15">
      <c r="A30" s="9">
        <f>IF(OR(TRIM($I30)="", NOT(OR(IFERROR(SEARCH(" ",$I30),0)&gt;0, IFERROR(SEARCH("　",$I30),0)&gt;0))), 1001, 0)</f>
        <v>1001</v>
      </c>
      <c r="B30" s="9"/>
      <c r="C30" s="32"/>
      <c r="D30" s="28">
        <v>6</v>
      </c>
      <c r="E30" s="6" t="s">
        <v>146</v>
      </c>
      <c r="I30" s="133"/>
      <c r="J30" s="133"/>
      <c r="K30" s="133"/>
      <c r="L30" s="133"/>
      <c r="M30" s="133"/>
      <c r="N30" s="133"/>
      <c r="O30" s="133"/>
      <c r="P30" s="133"/>
      <c r="Q30" s="133"/>
      <c r="R30" s="133"/>
      <c r="S30" s="133"/>
      <c r="T30" s="133"/>
      <c r="U30" s="133"/>
      <c r="V30" s="133"/>
      <c r="W30" s="133"/>
      <c r="X30" s="133"/>
      <c r="Y30" s="133"/>
      <c r="Z30" s="50"/>
    </row>
    <row r="31" spans="1:26" ht="20.100000000000001" customHeight="1" x14ac:dyDescent="0.15">
      <c r="A31" s="9"/>
      <c r="B31" s="9"/>
      <c r="C31" s="52"/>
      <c r="D31" s="30"/>
      <c r="E31" s="30"/>
      <c r="F31" s="30"/>
      <c r="G31" s="30"/>
      <c r="H31" s="30"/>
      <c r="I31" s="55"/>
      <c r="J31" s="51" t="s">
        <v>214</v>
      </c>
      <c r="K31" s="51"/>
      <c r="L31" s="51"/>
      <c r="M31" s="51"/>
      <c r="N31" s="51"/>
      <c r="O31" s="51"/>
      <c r="P31" s="51"/>
      <c r="Q31" s="51"/>
      <c r="R31" s="51"/>
      <c r="S31" s="51"/>
      <c r="T31" s="51"/>
      <c r="U31" s="51"/>
      <c r="V31" s="51"/>
      <c r="W31" s="51"/>
      <c r="X31" s="51"/>
      <c r="Y31" s="51"/>
      <c r="Z31" s="54"/>
    </row>
    <row r="32" spans="1:26" ht="20.100000000000001" customHeight="1" x14ac:dyDescent="0.15">
      <c r="A32" s="9">
        <f>IF(OR(TRIM($I32)="", NOT(OR(IFERROR(SEARCH(" ",$I32),0)&gt;0, IFERROR(SEARCH("　",$I32),0)&gt;0))), 1001, 0)</f>
        <v>1001</v>
      </c>
      <c r="B32" s="9"/>
      <c r="C32" s="32"/>
      <c r="D32" s="28">
        <v>7</v>
      </c>
      <c r="E32" s="6" t="s">
        <v>2</v>
      </c>
      <c r="I32" s="133"/>
      <c r="J32" s="133"/>
      <c r="K32" s="133"/>
      <c r="L32" s="133"/>
      <c r="M32" s="133"/>
      <c r="N32" s="133"/>
      <c r="O32" s="133"/>
      <c r="P32" s="133"/>
      <c r="Q32" s="133"/>
      <c r="R32" s="133"/>
      <c r="S32" s="133"/>
      <c r="T32" s="133"/>
      <c r="U32" s="133"/>
      <c r="V32" s="133"/>
      <c r="W32" s="133"/>
      <c r="X32" s="133"/>
      <c r="Y32" s="133"/>
      <c r="Z32" s="50"/>
    </row>
    <row r="33" spans="1:27" ht="20.100000000000001" customHeight="1" x14ac:dyDescent="0.15">
      <c r="A33" s="9"/>
      <c r="B33" s="9"/>
      <c r="C33" s="52"/>
      <c r="D33" s="30"/>
      <c r="E33" s="30"/>
      <c r="F33" s="30"/>
      <c r="G33" s="30"/>
      <c r="H33" s="30"/>
      <c r="I33" s="55"/>
      <c r="J33" s="51" t="s">
        <v>215</v>
      </c>
      <c r="K33" s="51"/>
      <c r="L33" s="51"/>
      <c r="M33" s="51"/>
      <c r="N33" s="51"/>
      <c r="O33" s="51"/>
      <c r="P33" s="51"/>
      <c r="Q33" s="51"/>
      <c r="R33" s="51"/>
      <c r="S33" s="51"/>
      <c r="T33" s="51"/>
      <c r="U33" s="51"/>
      <c r="V33" s="51"/>
      <c r="W33" s="51"/>
      <c r="X33" s="51"/>
      <c r="Y33" s="51"/>
      <c r="Z33" s="50"/>
    </row>
    <row r="34" spans="1:27" ht="20.100000000000001" customHeight="1" x14ac:dyDescent="0.15">
      <c r="A34" s="9">
        <f>IF(NOT(AND(TRIM($I34)&lt;&gt;"",ISNUMBER(VALUE(SUBSTITUTE($I34,"-",""))), IFERROR(SEARCH("-",$I34),0)&gt;0)), 1001, 0)</f>
        <v>1001</v>
      </c>
      <c r="B34" s="9"/>
      <c r="C34" s="32"/>
      <c r="D34" s="28">
        <v>8</v>
      </c>
      <c r="E34" s="6" t="s">
        <v>3</v>
      </c>
      <c r="I34" s="133"/>
      <c r="J34" s="133"/>
      <c r="K34" s="133"/>
      <c r="L34" s="133"/>
      <c r="M34" s="133"/>
      <c r="O34" s="56" t="s">
        <v>100</v>
      </c>
      <c r="P34" s="1"/>
      <c r="Q34" s="6" t="s">
        <v>101</v>
      </c>
      <c r="Y34" s="49"/>
      <c r="Z34" s="50"/>
    </row>
    <row r="35" spans="1:27" ht="20.100000000000001" customHeight="1" x14ac:dyDescent="0.15">
      <c r="A35" s="9"/>
      <c r="B35" s="9"/>
      <c r="C35" s="52"/>
      <c r="D35" s="30"/>
      <c r="E35" s="30"/>
      <c r="F35" s="30"/>
      <c r="G35" s="30"/>
      <c r="H35" s="30"/>
      <c r="I35" s="48"/>
      <c r="J35" s="51" t="s">
        <v>143</v>
      </c>
      <c r="K35" s="49"/>
      <c r="L35" s="49"/>
      <c r="M35" s="49"/>
      <c r="N35" s="49"/>
      <c r="O35" s="49"/>
      <c r="P35" s="49"/>
      <c r="Q35" s="49"/>
      <c r="R35" s="49"/>
      <c r="S35" s="49"/>
      <c r="T35" s="49"/>
      <c r="U35" s="49"/>
      <c r="V35" s="49"/>
      <c r="W35" s="49"/>
      <c r="X35" s="49"/>
      <c r="Y35" s="49"/>
      <c r="Z35" s="50"/>
    </row>
    <row r="36" spans="1:27" ht="20.100000000000001" customHeight="1" x14ac:dyDescent="0.15">
      <c r="A36" s="9">
        <f>IF(AND(TRIM($I36)&lt;&gt;"", NOT(AND(ISNUMBER(VALUE(SUBSTITUTE($I36,"-",""))), IFERROR(SEARCH("-",$I36),0)&gt;0))), 1001, 0)</f>
        <v>0</v>
      </c>
      <c r="B36" s="9"/>
      <c r="C36" s="32"/>
      <c r="D36" s="28">
        <v>9</v>
      </c>
      <c r="E36" s="6" t="s">
        <v>4</v>
      </c>
      <c r="I36" s="133"/>
      <c r="J36" s="133"/>
      <c r="K36" s="133"/>
      <c r="L36" s="133"/>
      <c r="M36" s="133"/>
      <c r="N36" s="49"/>
      <c r="O36" s="49"/>
      <c r="P36" s="49"/>
      <c r="Q36" s="49"/>
      <c r="R36" s="49"/>
      <c r="S36" s="49"/>
      <c r="T36" s="49"/>
      <c r="U36" s="49"/>
      <c r="V36" s="49"/>
      <c r="W36" s="49"/>
      <c r="X36" s="49"/>
      <c r="Y36" s="49"/>
      <c r="Z36" s="50"/>
    </row>
    <row r="37" spans="1:27" ht="20.100000000000001" customHeight="1" x14ac:dyDescent="0.15">
      <c r="A37" s="9"/>
      <c r="B37" s="9"/>
      <c r="C37" s="52"/>
      <c r="D37" s="30"/>
      <c r="E37" s="30"/>
      <c r="F37" s="30"/>
      <c r="G37" s="30"/>
      <c r="H37" s="30"/>
      <c r="I37" s="48"/>
      <c r="J37" s="51" t="s">
        <v>143</v>
      </c>
      <c r="K37" s="49"/>
      <c r="L37" s="49"/>
      <c r="M37" s="49"/>
      <c r="N37" s="49"/>
      <c r="O37" s="49"/>
      <c r="P37" s="49"/>
      <c r="Q37" s="49"/>
      <c r="R37" s="49"/>
      <c r="S37" s="49"/>
      <c r="T37" s="49"/>
      <c r="U37" s="49"/>
      <c r="V37" s="49"/>
      <c r="W37" s="49"/>
      <c r="X37" s="49"/>
      <c r="Y37" s="49"/>
      <c r="Z37" s="50"/>
    </row>
    <row r="38" spans="1:27" ht="20.100000000000001" customHeight="1" x14ac:dyDescent="0.15">
      <c r="A38" s="9">
        <f>IF(NOT(AND(TRIM($I38)&lt;&gt;"", IFERROR(SEARCH("@",$I38),0)&gt;0)), 1001, 0)</f>
        <v>1001</v>
      </c>
      <c r="B38" s="9"/>
      <c r="C38" s="52"/>
      <c r="D38" s="28">
        <v>10</v>
      </c>
      <c r="E38" s="6" t="s">
        <v>108</v>
      </c>
      <c r="I38" s="133"/>
      <c r="J38" s="161"/>
      <c r="K38" s="161"/>
      <c r="L38" s="161"/>
      <c r="M38" s="161"/>
      <c r="N38" s="161"/>
      <c r="O38" s="161"/>
      <c r="P38" s="161"/>
      <c r="Q38" s="161"/>
      <c r="R38" s="161"/>
      <c r="S38" s="161"/>
      <c r="T38" s="161"/>
      <c r="U38" s="161"/>
      <c r="V38" s="161"/>
      <c r="W38" s="161"/>
      <c r="X38" s="161"/>
      <c r="Y38" s="161"/>
      <c r="Z38" s="50"/>
    </row>
    <row r="39" spans="1:27" ht="20.100000000000001" customHeight="1" x14ac:dyDescent="0.15">
      <c r="A39" s="9"/>
      <c r="B39" s="9"/>
      <c r="C39" s="52"/>
      <c r="D39" s="28"/>
      <c r="I39" s="48"/>
      <c r="J39" s="57" t="s">
        <v>208</v>
      </c>
      <c r="K39" s="58"/>
      <c r="L39" s="51"/>
      <c r="M39" s="51"/>
      <c r="N39" s="51"/>
      <c r="O39" s="51"/>
      <c r="P39" s="51"/>
      <c r="Q39" s="59"/>
      <c r="R39" s="51"/>
      <c r="S39" s="51"/>
      <c r="T39" s="51"/>
      <c r="U39" s="51"/>
      <c r="V39" s="51"/>
      <c r="W39" s="51"/>
      <c r="X39" s="51"/>
      <c r="Y39" s="51"/>
      <c r="Z39" s="30"/>
      <c r="AA39" s="60"/>
    </row>
    <row r="40" spans="1:27" ht="20.100000000000001" customHeight="1" x14ac:dyDescent="0.15">
      <c r="A40" s="9">
        <f>IF(AND($I40&lt;&gt;"一致する", $I40&lt;&gt;"一致しない"), 1001, 0)</f>
        <v>0</v>
      </c>
      <c r="B40" s="9"/>
      <c r="C40" s="32"/>
      <c r="D40" s="28">
        <v>11</v>
      </c>
      <c r="E40" s="6" t="s">
        <v>62</v>
      </c>
      <c r="I40" s="133" t="s">
        <v>66</v>
      </c>
      <c r="J40" s="133"/>
      <c r="K40" s="133"/>
      <c r="L40" s="133"/>
      <c r="M40" s="133"/>
      <c r="N40" s="30"/>
      <c r="O40" s="30"/>
      <c r="P40" s="30"/>
      <c r="Q40" s="30"/>
      <c r="R40" s="30"/>
      <c r="S40" s="30"/>
      <c r="T40" s="30"/>
      <c r="U40" s="30"/>
      <c r="V40" s="30"/>
      <c r="W40" s="30"/>
      <c r="X40" s="30"/>
      <c r="Y40" s="30"/>
      <c r="Z40" s="50"/>
      <c r="AA40" s="30"/>
    </row>
    <row r="41" spans="1:27" ht="20.100000000000001" customHeight="1" x14ac:dyDescent="0.15">
      <c r="A41" s="9"/>
      <c r="B41" s="9"/>
      <c r="C41" s="52"/>
      <c r="D41" s="30"/>
      <c r="E41" s="30"/>
      <c r="F41" s="30"/>
      <c r="G41" s="30"/>
      <c r="H41" s="30"/>
      <c r="I41" s="55"/>
      <c r="J41" s="61" t="s">
        <v>161</v>
      </c>
      <c r="K41" s="51"/>
      <c r="L41" s="51"/>
      <c r="M41" s="51"/>
      <c r="N41" s="51"/>
      <c r="O41" s="51"/>
      <c r="P41" s="51"/>
      <c r="Q41" s="51"/>
      <c r="R41" s="51"/>
      <c r="S41" s="51"/>
      <c r="T41" s="51"/>
      <c r="U41" s="51"/>
      <c r="V41" s="51"/>
      <c r="W41" s="51"/>
      <c r="X41" s="51"/>
      <c r="Y41" s="51"/>
      <c r="Z41" s="62"/>
      <c r="AA41" s="30"/>
    </row>
    <row r="42" spans="1:27" ht="20.100000000000001" customHeight="1" x14ac:dyDescent="0.15">
      <c r="A42" s="9"/>
      <c r="B42" s="9"/>
      <c r="C42" s="41"/>
      <c r="D42" s="42"/>
      <c r="E42" s="42"/>
      <c r="F42" s="42"/>
      <c r="G42" s="42"/>
      <c r="H42" s="42"/>
      <c r="I42" s="63"/>
      <c r="J42" s="63"/>
      <c r="K42" s="64"/>
      <c r="L42" s="63"/>
      <c r="M42" s="63"/>
      <c r="N42" s="63"/>
      <c r="O42" s="63"/>
      <c r="P42" s="63"/>
      <c r="Q42" s="63"/>
      <c r="R42" s="63"/>
      <c r="S42" s="63"/>
      <c r="T42" s="63"/>
      <c r="U42" s="63"/>
      <c r="V42" s="63"/>
      <c r="W42" s="63"/>
      <c r="X42" s="63"/>
      <c r="Y42" s="63"/>
      <c r="Z42" s="44"/>
    </row>
    <row r="43" spans="1:27" ht="15" customHeight="1" x14ac:dyDescent="0.15">
      <c r="A43" s="9"/>
      <c r="B43" s="9"/>
      <c r="C43" s="30"/>
      <c r="D43" s="30"/>
      <c r="E43" s="30"/>
      <c r="F43" s="30"/>
      <c r="G43" s="30"/>
      <c r="H43" s="30"/>
      <c r="I43" s="65"/>
      <c r="J43" s="37"/>
      <c r="K43" s="37"/>
      <c r="L43" s="37"/>
      <c r="M43" s="37"/>
      <c r="N43" s="37"/>
      <c r="O43" s="37"/>
      <c r="P43" s="37"/>
      <c r="Q43" s="37"/>
      <c r="R43" s="37"/>
      <c r="S43" s="37"/>
      <c r="T43" s="37"/>
      <c r="U43" s="37"/>
      <c r="V43" s="37"/>
      <c r="W43" s="37"/>
      <c r="X43" s="37"/>
      <c r="Y43" s="37"/>
      <c r="Z43" s="30"/>
    </row>
    <row r="44" spans="1:27" ht="15.75" hidden="1" customHeight="1" x14ac:dyDescent="0.15">
      <c r="A44" s="9"/>
      <c r="B44" s="9"/>
      <c r="C44" s="30"/>
      <c r="D44" s="30"/>
      <c r="E44" s="30"/>
      <c r="F44" s="30"/>
      <c r="G44" s="30"/>
      <c r="H44" s="30"/>
      <c r="I44" s="37"/>
      <c r="J44" s="30"/>
      <c r="K44" s="30"/>
      <c r="L44" s="30"/>
      <c r="M44" s="30"/>
      <c r="N44" s="30"/>
      <c r="O44" s="30"/>
      <c r="P44" s="30"/>
      <c r="Q44" s="30"/>
      <c r="R44" s="30"/>
      <c r="S44" s="30"/>
      <c r="T44" s="30"/>
      <c r="U44" s="30"/>
      <c r="V44" s="30"/>
      <c r="W44" s="30"/>
      <c r="X44" s="30"/>
      <c r="Y44" s="30"/>
      <c r="Z44" s="30"/>
    </row>
    <row r="45" spans="1:27" ht="15.75" hidden="1" customHeight="1" x14ac:dyDescent="0.15">
      <c r="A45" s="9"/>
      <c r="B45" s="9"/>
      <c r="C45" s="30"/>
      <c r="D45" s="30"/>
      <c r="E45" s="30"/>
      <c r="F45" s="30"/>
      <c r="G45" s="30"/>
      <c r="H45" s="30"/>
      <c r="I45" s="37"/>
      <c r="J45" s="30"/>
      <c r="K45" s="30"/>
      <c r="L45" s="30"/>
      <c r="M45" s="30"/>
      <c r="N45" s="30"/>
      <c r="O45" s="30"/>
      <c r="P45" s="30"/>
      <c r="Q45" s="30"/>
      <c r="R45" s="30"/>
      <c r="S45" s="30"/>
      <c r="T45" s="30"/>
      <c r="U45" s="30"/>
      <c r="V45" s="30"/>
      <c r="W45" s="30"/>
      <c r="X45" s="30"/>
      <c r="Y45" s="30"/>
      <c r="Z45" s="30"/>
    </row>
    <row r="46" spans="1:27" ht="15.75" hidden="1" customHeight="1" x14ac:dyDescent="0.15">
      <c r="A46" s="9"/>
      <c r="B46" s="9"/>
      <c r="C46" s="30"/>
      <c r="D46" s="30"/>
      <c r="E46" s="30"/>
      <c r="F46" s="30"/>
      <c r="G46" s="30"/>
      <c r="H46" s="30"/>
      <c r="I46" s="37"/>
      <c r="J46" s="30"/>
      <c r="K46" s="30"/>
      <c r="L46" s="30"/>
      <c r="M46" s="30"/>
      <c r="N46" s="30"/>
      <c r="O46" s="30"/>
      <c r="P46" s="30"/>
      <c r="Q46" s="30"/>
      <c r="R46" s="30"/>
      <c r="S46" s="30"/>
      <c r="T46" s="30"/>
      <c r="U46" s="30"/>
      <c r="V46" s="30"/>
      <c r="W46" s="30"/>
      <c r="X46" s="30"/>
      <c r="Y46" s="30"/>
      <c r="Z46" s="30"/>
    </row>
    <row r="47" spans="1:27" ht="15.75" hidden="1" customHeight="1" x14ac:dyDescent="0.15">
      <c r="A47" s="9"/>
      <c r="B47" s="9"/>
      <c r="C47" s="30"/>
      <c r="D47" s="30"/>
      <c r="E47" s="30"/>
      <c r="F47" s="30"/>
      <c r="G47" s="30"/>
      <c r="H47" s="30"/>
      <c r="I47" s="37"/>
      <c r="J47" s="30"/>
      <c r="K47" s="30"/>
      <c r="L47" s="30"/>
      <c r="M47" s="30"/>
      <c r="N47" s="30"/>
      <c r="O47" s="30"/>
      <c r="P47" s="30"/>
      <c r="Q47" s="30"/>
      <c r="R47" s="30"/>
      <c r="S47" s="30"/>
      <c r="T47" s="30"/>
      <c r="U47" s="30"/>
      <c r="V47" s="30"/>
      <c r="W47" s="30"/>
      <c r="X47" s="30"/>
      <c r="Y47" s="30"/>
      <c r="Z47" s="30"/>
    </row>
    <row r="48" spans="1:27" ht="15.75" hidden="1" customHeight="1" x14ac:dyDescent="0.15">
      <c r="A48" s="9"/>
      <c r="B48" s="9"/>
      <c r="C48" s="30"/>
      <c r="D48" s="30"/>
      <c r="E48" s="30"/>
      <c r="F48" s="30"/>
      <c r="G48" s="30"/>
      <c r="H48" s="30"/>
      <c r="I48" s="37"/>
      <c r="J48" s="30"/>
      <c r="K48" s="30"/>
      <c r="L48" s="30"/>
      <c r="M48" s="30"/>
      <c r="N48" s="30"/>
      <c r="O48" s="30"/>
      <c r="P48" s="30"/>
      <c r="Q48" s="30"/>
      <c r="R48" s="30"/>
      <c r="S48" s="30"/>
      <c r="T48" s="30"/>
      <c r="U48" s="30"/>
      <c r="V48" s="30"/>
      <c r="W48" s="30"/>
      <c r="X48" s="30"/>
      <c r="Y48" s="30"/>
      <c r="Z48" s="30"/>
    </row>
    <row r="49" spans="1:26" ht="15.75" hidden="1" customHeight="1" x14ac:dyDescent="0.15">
      <c r="A49" s="9"/>
      <c r="B49" s="9"/>
      <c r="C49" s="30"/>
      <c r="D49" s="30"/>
      <c r="E49" s="30"/>
      <c r="F49" s="30"/>
      <c r="G49" s="30"/>
      <c r="H49" s="30"/>
      <c r="I49" s="37"/>
      <c r="J49" s="30"/>
      <c r="K49" s="30"/>
      <c r="L49" s="30"/>
      <c r="M49" s="30"/>
      <c r="N49" s="30"/>
      <c r="O49" s="30"/>
      <c r="P49" s="30"/>
      <c r="Q49" s="30"/>
      <c r="R49" s="30"/>
      <c r="S49" s="30"/>
      <c r="T49" s="30"/>
      <c r="U49" s="30"/>
      <c r="V49" s="30"/>
      <c r="W49" s="30"/>
      <c r="X49" s="30"/>
      <c r="Y49" s="30"/>
      <c r="Z49" s="30"/>
    </row>
    <row r="50" spans="1:26" ht="15.75" hidden="1" customHeight="1" x14ac:dyDescent="0.15">
      <c r="A50" s="9"/>
      <c r="B50" s="9"/>
      <c r="C50" s="30"/>
      <c r="D50" s="30"/>
      <c r="E50" s="30"/>
      <c r="F50" s="30"/>
      <c r="G50" s="30"/>
      <c r="H50" s="30"/>
      <c r="I50" s="37"/>
      <c r="J50" s="30"/>
      <c r="K50" s="30"/>
      <c r="L50" s="30"/>
      <c r="M50" s="30"/>
      <c r="N50" s="30"/>
      <c r="O50" s="30"/>
      <c r="P50" s="30"/>
      <c r="Q50" s="30"/>
      <c r="R50" s="30"/>
      <c r="S50" s="30"/>
      <c r="T50" s="30"/>
      <c r="U50" s="30"/>
      <c r="V50" s="30"/>
      <c r="W50" s="30"/>
      <c r="X50" s="30"/>
      <c r="Y50" s="30"/>
      <c r="Z50" s="30"/>
    </row>
    <row r="51" spans="1:26" ht="15.75" hidden="1" customHeight="1" x14ac:dyDescent="0.15">
      <c r="A51" s="9"/>
      <c r="B51" s="9"/>
      <c r="C51" s="30"/>
      <c r="D51" s="30"/>
      <c r="E51" s="30"/>
      <c r="F51" s="30"/>
      <c r="G51" s="30"/>
      <c r="H51" s="30"/>
      <c r="I51" s="37"/>
      <c r="J51" s="30"/>
      <c r="K51" s="30"/>
      <c r="L51" s="30"/>
      <c r="M51" s="30"/>
      <c r="N51" s="30"/>
      <c r="O51" s="30"/>
      <c r="P51" s="30"/>
      <c r="Q51" s="30"/>
      <c r="R51" s="30"/>
      <c r="S51" s="30"/>
      <c r="T51" s="30"/>
      <c r="U51" s="30"/>
      <c r="V51" s="30"/>
      <c r="W51" s="30"/>
      <c r="X51" s="30"/>
      <c r="Y51" s="30"/>
      <c r="Z51" s="30"/>
    </row>
    <row r="52" spans="1:26" ht="15.75" hidden="1" customHeight="1" x14ac:dyDescent="0.15">
      <c r="A52" s="9"/>
      <c r="B52" s="9"/>
      <c r="C52" s="30"/>
      <c r="D52" s="30"/>
      <c r="E52" s="30"/>
      <c r="F52" s="30"/>
      <c r="G52" s="30"/>
      <c r="H52" s="30"/>
      <c r="I52" s="37"/>
      <c r="J52" s="30"/>
      <c r="K52" s="30"/>
      <c r="L52" s="30"/>
      <c r="M52" s="30"/>
      <c r="N52" s="30"/>
      <c r="O52" s="30"/>
      <c r="P52" s="30"/>
      <c r="Q52" s="30"/>
      <c r="R52" s="30"/>
      <c r="S52" s="30"/>
      <c r="T52" s="30"/>
      <c r="U52" s="30"/>
      <c r="V52" s="30"/>
      <c r="W52" s="30"/>
      <c r="X52" s="30"/>
      <c r="Y52" s="30"/>
      <c r="Z52" s="30"/>
    </row>
    <row r="53" spans="1:26" ht="15.75" hidden="1" customHeight="1" x14ac:dyDescent="0.15">
      <c r="A53" s="9"/>
      <c r="B53" s="9"/>
      <c r="C53" s="30"/>
      <c r="D53" s="30"/>
      <c r="E53" s="30"/>
      <c r="F53" s="30"/>
      <c r="G53" s="30"/>
      <c r="H53" s="30"/>
      <c r="I53" s="37"/>
      <c r="J53" s="30"/>
      <c r="K53" s="30"/>
      <c r="L53" s="30"/>
      <c r="M53" s="30"/>
      <c r="N53" s="30"/>
      <c r="O53" s="30"/>
      <c r="P53" s="30"/>
      <c r="Q53" s="30"/>
      <c r="R53" s="30"/>
      <c r="S53" s="30"/>
      <c r="T53" s="30"/>
      <c r="U53" s="30"/>
      <c r="V53" s="30"/>
      <c r="W53" s="30"/>
      <c r="X53" s="30"/>
      <c r="Y53" s="30"/>
      <c r="Z53" s="30"/>
    </row>
    <row r="54" spans="1:26" ht="15.75" hidden="1" customHeight="1" x14ac:dyDescent="0.15">
      <c r="A54" s="9"/>
      <c r="B54" s="9"/>
      <c r="C54" s="30"/>
      <c r="D54" s="30"/>
      <c r="E54" s="30"/>
      <c r="F54" s="30"/>
      <c r="G54" s="30"/>
      <c r="H54" s="30"/>
      <c r="I54" s="37"/>
      <c r="J54" s="30"/>
      <c r="K54" s="30"/>
      <c r="L54" s="30"/>
      <c r="M54" s="30"/>
      <c r="N54" s="30"/>
      <c r="O54" s="30"/>
      <c r="P54" s="30"/>
      <c r="Q54" s="30"/>
      <c r="R54" s="30"/>
      <c r="S54" s="30"/>
      <c r="T54" s="30"/>
      <c r="U54" s="30"/>
      <c r="V54" s="30"/>
      <c r="W54" s="30"/>
      <c r="X54" s="30"/>
      <c r="Y54" s="30"/>
      <c r="Z54" s="30"/>
    </row>
    <row r="55" spans="1:26" ht="15.75" hidden="1" customHeight="1" x14ac:dyDescent="0.15">
      <c r="A55" s="9"/>
      <c r="B55" s="9"/>
      <c r="C55" s="30"/>
      <c r="D55" s="30"/>
      <c r="E55" s="30"/>
      <c r="F55" s="30"/>
      <c r="G55" s="30"/>
      <c r="H55" s="30"/>
      <c r="I55" s="37"/>
      <c r="J55" s="30"/>
      <c r="K55" s="30"/>
      <c r="L55" s="30"/>
      <c r="M55" s="30"/>
      <c r="N55" s="30"/>
      <c r="O55" s="30"/>
      <c r="P55" s="30"/>
      <c r="Q55" s="30"/>
      <c r="R55" s="30"/>
      <c r="S55" s="30"/>
      <c r="T55" s="30"/>
      <c r="U55" s="30"/>
      <c r="V55" s="30"/>
      <c r="W55" s="30"/>
      <c r="X55" s="30"/>
      <c r="Y55" s="30"/>
      <c r="Z55" s="30"/>
    </row>
    <row r="56" spans="1:26" ht="15.75" hidden="1" customHeight="1" x14ac:dyDescent="0.15">
      <c r="A56" s="9"/>
      <c r="B56" s="9"/>
      <c r="C56" s="30"/>
      <c r="D56" s="30"/>
      <c r="E56" s="30"/>
      <c r="F56" s="30"/>
      <c r="G56" s="30"/>
      <c r="H56" s="30"/>
      <c r="I56" s="37"/>
      <c r="J56" s="30"/>
      <c r="K56" s="30"/>
      <c r="L56" s="30"/>
      <c r="M56" s="30"/>
      <c r="N56" s="30"/>
      <c r="O56" s="30"/>
      <c r="P56" s="30"/>
      <c r="Q56" s="30"/>
      <c r="R56" s="30"/>
      <c r="S56" s="30"/>
      <c r="T56" s="30"/>
      <c r="U56" s="30"/>
      <c r="V56" s="30"/>
      <c r="W56" s="30"/>
      <c r="X56" s="30"/>
      <c r="Y56" s="30"/>
      <c r="Z56" s="30"/>
    </row>
    <row r="57" spans="1:26" ht="15.75" hidden="1" customHeight="1" x14ac:dyDescent="0.15">
      <c r="A57" s="9"/>
      <c r="B57" s="9"/>
      <c r="C57" s="30"/>
      <c r="D57" s="30"/>
      <c r="E57" s="30"/>
      <c r="F57" s="30"/>
      <c r="G57" s="30"/>
      <c r="H57" s="30"/>
      <c r="I57" s="37"/>
      <c r="J57" s="30"/>
      <c r="K57" s="30"/>
      <c r="L57" s="30"/>
      <c r="M57" s="30"/>
      <c r="N57" s="30"/>
      <c r="O57" s="30"/>
      <c r="P57" s="30"/>
      <c r="Q57" s="30"/>
      <c r="R57" s="30"/>
      <c r="S57" s="30"/>
      <c r="T57" s="30"/>
      <c r="U57" s="30"/>
      <c r="V57" s="30"/>
      <c r="W57" s="30"/>
      <c r="X57" s="30"/>
      <c r="Y57" s="30"/>
      <c r="Z57" s="30"/>
    </row>
    <row r="58" spans="1:26" ht="15.75" hidden="1" customHeight="1" x14ac:dyDescent="0.15">
      <c r="A58" s="9"/>
      <c r="B58" s="9"/>
      <c r="C58" s="30"/>
      <c r="D58" s="30"/>
      <c r="E58" s="30"/>
      <c r="F58" s="30"/>
      <c r="G58" s="30"/>
      <c r="H58" s="30"/>
      <c r="I58" s="37"/>
      <c r="J58" s="30"/>
      <c r="K58" s="30"/>
      <c r="L58" s="30"/>
      <c r="M58" s="30"/>
      <c r="N58" s="30"/>
      <c r="O58" s="30"/>
      <c r="P58" s="30"/>
      <c r="Q58" s="30"/>
      <c r="R58" s="30"/>
      <c r="S58" s="30"/>
      <c r="T58" s="30"/>
      <c r="U58" s="30"/>
      <c r="V58" s="30"/>
      <c r="W58" s="30"/>
      <c r="X58" s="30"/>
      <c r="Y58" s="30"/>
      <c r="Z58" s="30"/>
    </row>
    <row r="59" spans="1:26" ht="15" customHeight="1" x14ac:dyDescent="0.15">
      <c r="A59" s="9"/>
      <c r="B59" s="9"/>
      <c r="C59" s="30"/>
      <c r="D59" s="30"/>
      <c r="E59" s="30"/>
      <c r="F59" s="30"/>
      <c r="G59" s="30"/>
      <c r="H59" s="30"/>
      <c r="I59" s="37"/>
      <c r="J59" s="30"/>
      <c r="K59" s="30"/>
      <c r="L59" s="30"/>
      <c r="M59" s="30"/>
      <c r="N59" s="30"/>
      <c r="O59" s="30"/>
      <c r="P59" s="30"/>
      <c r="Q59" s="30"/>
      <c r="R59" s="30"/>
      <c r="S59" s="30"/>
      <c r="T59" s="30"/>
      <c r="U59" s="30"/>
      <c r="V59" s="30"/>
      <c r="W59" s="30"/>
      <c r="X59" s="30"/>
      <c r="Y59" s="30"/>
      <c r="Z59" s="30"/>
    </row>
    <row r="60" spans="1:26" ht="20.100000000000001" customHeight="1" x14ac:dyDescent="0.15">
      <c r="A60" s="9"/>
      <c r="B60" s="9"/>
      <c r="C60" s="157" t="s">
        <v>8</v>
      </c>
      <c r="D60" s="158"/>
      <c r="E60" s="158"/>
      <c r="F60" s="158"/>
      <c r="G60" s="158"/>
      <c r="H60" s="159"/>
      <c r="I60" s="66"/>
    </row>
    <row r="61" spans="1:26" ht="15" customHeight="1" x14ac:dyDescent="0.15">
      <c r="A61" s="9"/>
      <c r="B61" s="9"/>
      <c r="C61" s="23"/>
      <c r="D61" s="67"/>
      <c r="E61" s="67"/>
      <c r="F61" s="67"/>
      <c r="G61" s="67"/>
      <c r="H61" s="67"/>
      <c r="I61" s="25"/>
      <c r="J61" s="25"/>
      <c r="K61" s="25"/>
      <c r="L61" s="25"/>
      <c r="M61" s="25"/>
      <c r="N61" s="25"/>
      <c r="O61" s="25"/>
      <c r="P61" s="25"/>
      <c r="Q61" s="25"/>
      <c r="R61" s="25"/>
      <c r="S61" s="25"/>
      <c r="T61" s="25"/>
      <c r="U61" s="25"/>
      <c r="V61" s="25"/>
      <c r="W61" s="25"/>
      <c r="X61" s="25"/>
      <c r="Y61" s="25"/>
      <c r="Z61" s="68"/>
    </row>
    <row r="62" spans="1:26" ht="30" customHeight="1" x14ac:dyDescent="0.15">
      <c r="A62" s="9"/>
      <c r="B62" s="9"/>
      <c r="C62" s="23"/>
      <c r="D62" s="224" t="s">
        <v>244</v>
      </c>
      <c r="E62" s="224"/>
      <c r="F62" s="224"/>
      <c r="G62" s="224"/>
      <c r="H62" s="224"/>
      <c r="I62" s="224"/>
      <c r="J62" s="224"/>
      <c r="K62" s="224"/>
      <c r="L62" s="224"/>
      <c r="M62" s="224"/>
      <c r="N62" s="224"/>
      <c r="O62" s="224"/>
      <c r="P62" s="224"/>
      <c r="Q62" s="224"/>
      <c r="R62" s="224"/>
      <c r="S62" s="224"/>
      <c r="T62" s="224"/>
      <c r="U62" s="224"/>
      <c r="V62" s="224"/>
      <c r="W62" s="224"/>
      <c r="X62" s="224"/>
      <c r="Y62" s="224"/>
      <c r="Z62" s="50"/>
    </row>
    <row r="63" spans="1:26" ht="20.100000000000001" customHeight="1" x14ac:dyDescent="0.15">
      <c r="A63" s="9">
        <f>IF(AND($I63&lt;&gt;"しない", $I63&lt;&gt;"する"), 1001, 0)</f>
        <v>1001</v>
      </c>
      <c r="B63" s="9"/>
      <c r="C63" s="32"/>
      <c r="D63" s="28">
        <v>1</v>
      </c>
      <c r="E63" s="30" t="s">
        <v>9</v>
      </c>
      <c r="F63" s="30"/>
      <c r="G63" s="30"/>
      <c r="H63" s="30"/>
      <c r="I63" s="133"/>
      <c r="J63" s="133"/>
      <c r="K63" s="133"/>
      <c r="L63" s="133"/>
      <c r="M63" s="133"/>
      <c r="N63" s="30"/>
      <c r="O63" s="30"/>
      <c r="P63" s="30"/>
      <c r="Q63" s="30"/>
      <c r="R63" s="30"/>
      <c r="S63" s="30"/>
      <c r="T63" s="30"/>
      <c r="U63" s="30"/>
      <c r="V63" s="30"/>
      <c r="W63" s="30"/>
      <c r="X63" s="30"/>
      <c r="Y63" s="30"/>
      <c r="Z63" s="50"/>
    </row>
    <row r="64" spans="1:26" ht="20.100000000000001" customHeight="1" x14ac:dyDescent="0.15">
      <c r="A64" s="9"/>
      <c r="B64" s="9"/>
      <c r="C64" s="32"/>
      <c r="D64" s="30"/>
      <c r="E64" s="30"/>
      <c r="F64" s="30"/>
      <c r="G64" s="30"/>
      <c r="H64" s="30"/>
      <c r="I64" s="55"/>
      <c r="J64" s="51" t="s">
        <v>65</v>
      </c>
      <c r="K64" s="49"/>
      <c r="L64" s="49"/>
      <c r="M64" s="49"/>
      <c r="N64" s="49"/>
      <c r="O64" s="49"/>
      <c r="P64" s="49"/>
      <c r="Q64" s="49"/>
      <c r="R64" s="49"/>
      <c r="S64" s="49"/>
      <c r="T64" s="49"/>
      <c r="U64" s="49"/>
      <c r="V64" s="49"/>
      <c r="W64" s="49"/>
      <c r="X64" s="49"/>
      <c r="Y64" s="49"/>
      <c r="Z64" s="50"/>
    </row>
    <row r="65" spans="1:26" ht="20.100000000000001" hidden="1" customHeight="1" x14ac:dyDescent="0.15">
      <c r="A65" s="9"/>
      <c r="B65" s="9"/>
      <c r="C65" s="32"/>
      <c r="D65" s="30"/>
      <c r="E65" s="30"/>
      <c r="F65" s="30"/>
      <c r="G65" s="30"/>
      <c r="H65" s="30"/>
      <c r="I65" s="55"/>
      <c r="J65" s="49"/>
      <c r="K65" s="49"/>
      <c r="L65" s="49"/>
      <c r="M65" s="49"/>
      <c r="N65" s="49"/>
      <c r="O65" s="49"/>
      <c r="P65" s="49"/>
      <c r="Q65" s="49"/>
      <c r="R65" s="49"/>
      <c r="S65" s="49"/>
      <c r="T65" s="49"/>
      <c r="U65" s="49"/>
      <c r="V65" s="49"/>
      <c r="W65" s="49"/>
      <c r="X65" s="49"/>
      <c r="Y65" s="49"/>
      <c r="Z65" s="50"/>
    </row>
    <row r="66" spans="1:26" ht="20.100000000000001" hidden="1" customHeight="1" x14ac:dyDescent="0.15">
      <c r="A66" s="9"/>
      <c r="B66" s="9"/>
      <c r="C66" s="32"/>
      <c r="D66" s="30"/>
      <c r="E66" s="30"/>
      <c r="F66" s="30"/>
      <c r="G66" s="30"/>
      <c r="H66" s="30"/>
      <c r="I66" s="55"/>
      <c r="J66" s="49"/>
      <c r="K66" s="49"/>
      <c r="L66" s="49"/>
      <c r="M66" s="49"/>
      <c r="N66" s="49"/>
      <c r="O66" s="49"/>
      <c r="P66" s="49"/>
      <c r="Q66" s="49"/>
      <c r="R66" s="49"/>
      <c r="S66" s="49"/>
      <c r="T66" s="49"/>
      <c r="U66" s="49"/>
      <c r="V66" s="49"/>
      <c r="W66" s="49"/>
      <c r="X66" s="49"/>
      <c r="Y66" s="49"/>
      <c r="Z66" s="50"/>
    </row>
    <row r="67" spans="1:26" ht="20.100000000000001" hidden="1" customHeight="1" x14ac:dyDescent="0.15">
      <c r="A67" s="9"/>
      <c r="B67" s="9"/>
      <c r="C67" s="32"/>
      <c r="D67" s="30"/>
      <c r="E67" s="30"/>
      <c r="F67" s="30"/>
      <c r="G67" s="30"/>
      <c r="H67" s="30"/>
      <c r="I67" s="55"/>
      <c r="J67" s="49"/>
      <c r="K67" s="49"/>
      <c r="L67" s="49"/>
      <c r="M67" s="49"/>
      <c r="N67" s="49"/>
      <c r="O67" s="49"/>
      <c r="P67" s="49"/>
      <c r="Q67" s="49"/>
      <c r="R67" s="49"/>
      <c r="S67" s="49"/>
      <c r="T67" s="49"/>
      <c r="U67" s="49"/>
      <c r="V67" s="49"/>
      <c r="W67" s="49"/>
      <c r="X67" s="49"/>
      <c r="Y67" s="49"/>
      <c r="Z67" s="50"/>
    </row>
    <row r="68" spans="1:26" ht="20.100000000000001" hidden="1" customHeight="1" x14ac:dyDescent="0.15">
      <c r="A68" s="9"/>
      <c r="B68" s="9"/>
      <c r="C68" s="32"/>
      <c r="D68" s="30"/>
      <c r="E68" s="30"/>
      <c r="F68" s="30"/>
      <c r="G68" s="30"/>
      <c r="H68" s="30"/>
      <c r="I68" s="55"/>
      <c r="J68" s="49"/>
      <c r="K68" s="49"/>
      <c r="L68" s="49"/>
      <c r="M68" s="49"/>
      <c r="N68" s="49"/>
      <c r="O68" s="49"/>
      <c r="P68" s="49"/>
      <c r="Q68" s="49"/>
      <c r="R68" s="49"/>
      <c r="S68" s="49"/>
      <c r="T68" s="49"/>
      <c r="U68" s="49"/>
      <c r="V68" s="49"/>
      <c r="W68" s="49"/>
      <c r="X68" s="49"/>
      <c r="Y68" s="49"/>
      <c r="Z68" s="50"/>
    </row>
    <row r="69" spans="1:26" ht="20.100000000000001" customHeight="1" x14ac:dyDescent="0.15">
      <c r="A69" s="9">
        <f>IF(OR(AND($I63="する",TRIM($I69)=""),AND($I63="しない",NOT(ISBLANK($I69)))), 1001, 0)</f>
        <v>0</v>
      </c>
      <c r="B69" s="9"/>
      <c r="C69" s="32"/>
      <c r="D69" s="28">
        <v>2</v>
      </c>
      <c r="E69" s="6" t="s">
        <v>0</v>
      </c>
      <c r="I69" s="219"/>
      <c r="J69" s="220"/>
      <c r="K69" s="220"/>
      <c r="L69" s="220"/>
      <c r="M69" s="220"/>
      <c r="N69" s="30"/>
      <c r="O69" s="30"/>
      <c r="P69" s="30"/>
      <c r="Q69" s="30"/>
      <c r="R69" s="30"/>
      <c r="S69" s="30"/>
      <c r="T69" s="30"/>
      <c r="U69" s="30"/>
      <c r="V69" s="30"/>
      <c r="W69" s="30"/>
      <c r="X69" s="30"/>
      <c r="Y69" s="30"/>
      <c r="Z69" s="50"/>
    </row>
    <row r="70" spans="1:26" ht="20.100000000000001" customHeight="1" x14ac:dyDescent="0.15">
      <c r="A70" s="9"/>
      <c r="B70" s="9"/>
      <c r="C70" s="32"/>
      <c r="D70" s="28"/>
      <c r="E70" s="30"/>
      <c r="F70" s="30"/>
      <c r="G70" s="30"/>
      <c r="H70" s="30"/>
      <c r="I70" s="48"/>
      <c r="J70" s="51" t="s">
        <v>210</v>
      </c>
      <c r="K70" s="49"/>
      <c r="L70" s="49"/>
      <c r="M70" s="49"/>
      <c r="N70" s="49"/>
      <c r="O70" s="49"/>
      <c r="P70" s="49"/>
      <c r="Q70" s="49"/>
      <c r="R70" s="49"/>
      <c r="S70" s="49"/>
      <c r="T70" s="49"/>
      <c r="U70" s="49"/>
      <c r="V70" s="49"/>
      <c r="W70" s="49"/>
      <c r="X70" s="49"/>
      <c r="Y70" s="49"/>
      <c r="Z70" s="50"/>
    </row>
    <row r="71" spans="1:26" ht="20.100000000000001" customHeight="1" x14ac:dyDescent="0.15">
      <c r="A71" s="9">
        <f>IF(OR(AND($I63="する",AND($I71&lt;&gt;"", OR(ISERROR(FIND("@"&amp;LEFT($I71,3)&amp;"@", 都道府県3))=FALSE, ISERROR(FIND("@"&amp;LEFT($I71,4)&amp;"@",都道府県4))=FALSE))=FALSE),AND($I63="しない",NOT(ISBLANK($I71)))), 1001, 0)</f>
        <v>0</v>
      </c>
      <c r="B71" s="9"/>
      <c r="C71" s="32"/>
      <c r="D71" s="28">
        <v>3</v>
      </c>
      <c r="E71" s="6" t="s">
        <v>107</v>
      </c>
      <c r="I71" s="182"/>
      <c r="J71" s="182"/>
      <c r="K71" s="182"/>
      <c r="L71" s="182"/>
      <c r="M71" s="182"/>
      <c r="N71" s="182"/>
      <c r="O71" s="182"/>
      <c r="P71" s="182"/>
      <c r="Q71" s="183"/>
      <c r="R71" s="182"/>
      <c r="S71" s="182"/>
      <c r="T71" s="182"/>
      <c r="U71" s="182"/>
      <c r="V71" s="182"/>
      <c r="W71" s="182"/>
      <c r="X71" s="182"/>
      <c r="Y71" s="182"/>
      <c r="Z71" s="50"/>
    </row>
    <row r="72" spans="1:26" ht="20.100000000000001" customHeight="1" x14ac:dyDescent="0.15">
      <c r="A72" s="9"/>
      <c r="B72" s="9"/>
      <c r="C72" s="32"/>
      <c r="D72" s="28"/>
      <c r="E72" s="30"/>
      <c r="F72" s="30"/>
      <c r="G72" s="30"/>
      <c r="H72" s="30"/>
      <c r="I72" s="48"/>
      <c r="J72" s="51" t="s">
        <v>211</v>
      </c>
      <c r="K72" s="49"/>
      <c r="L72" s="49"/>
      <c r="M72" s="49"/>
      <c r="N72" s="49"/>
      <c r="O72" s="49"/>
      <c r="P72" s="49"/>
      <c r="Q72" s="49"/>
      <c r="R72" s="49"/>
      <c r="S72" s="49"/>
      <c r="T72" s="49"/>
      <c r="U72" s="49"/>
      <c r="V72" s="49"/>
      <c r="W72" s="49"/>
      <c r="X72" s="49"/>
      <c r="Y72" s="49"/>
      <c r="Z72" s="50"/>
    </row>
    <row r="73" spans="1:26" ht="20.100000000000001" customHeight="1" x14ac:dyDescent="0.15">
      <c r="A73" s="9">
        <f>IF(OR(AND($I63="する",TRIM($I73)=""),AND($I63="しない",NOT(ISBLANK($I73)))), 1001, 0)</f>
        <v>0</v>
      </c>
      <c r="B73" s="9"/>
      <c r="C73" s="32"/>
      <c r="D73" s="28">
        <v>4</v>
      </c>
      <c r="E73" s="6" t="s">
        <v>145</v>
      </c>
      <c r="I73" s="133"/>
      <c r="J73" s="133"/>
      <c r="K73" s="133"/>
      <c r="L73" s="133"/>
      <c r="M73" s="133"/>
      <c r="N73" s="133"/>
      <c r="O73" s="133"/>
      <c r="P73" s="133"/>
      <c r="Q73" s="161"/>
      <c r="R73" s="133"/>
      <c r="S73" s="133"/>
      <c r="T73" s="133"/>
      <c r="U73" s="133"/>
      <c r="V73" s="133"/>
      <c r="W73" s="133"/>
      <c r="X73" s="133"/>
      <c r="Y73" s="133"/>
      <c r="Z73" s="50"/>
    </row>
    <row r="74" spans="1:26" ht="30" customHeight="1" x14ac:dyDescent="0.15">
      <c r="A74" s="9"/>
      <c r="B74" s="9"/>
      <c r="C74" s="52"/>
      <c r="D74" s="30"/>
      <c r="I74" s="48"/>
      <c r="J74" s="160" t="s">
        <v>216</v>
      </c>
      <c r="K74" s="160"/>
      <c r="L74" s="160"/>
      <c r="M74" s="160"/>
      <c r="N74" s="160"/>
      <c r="O74" s="160"/>
      <c r="P74" s="160"/>
      <c r="Q74" s="160"/>
      <c r="R74" s="160"/>
      <c r="S74" s="160"/>
      <c r="T74" s="160"/>
      <c r="U74" s="160"/>
      <c r="V74" s="160"/>
      <c r="W74" s="160"/>
      <c r="X74" s="160"/>
      <c r="Y74" s="160"/>
      <c r="Z74" s="50"/>
    </row>
    <row r="75" spans="1:26" ht="20.100000000000001" customHeight="1" x14ac:dyDescent="0.15">
      <c r="A75" s="9">
        <f>IF(OR(AND($I63="する",TRIM($I75)=""),AND($I63="しない",NOT(ISBLANK($I75)))), 1001, 0)</f>
        <v>0</v>
      </c>
      <c r="B75" s="9"/>
      <c r="C75" s="32"/>
      <c r="D75" s="28">
        <v>5</v>
      </c>
      <c r="E75" s="6" t="s">
        <v>1</v>
      </c>
      <c r="I75" s="133"/>
      <c r="J75" s="133"/>
      <c r="K75" s="133"/>
      <c r="L75" s="133"/>
      <c r="M75" s="133"/>
      <c r="N75" s="133"/>
      <c r="O75" s="133"/>
      <c r="P75" s="133"/>
      <c r="Q75" s="133"/>
      <c r="R75" s="133"/>
      <c r="S75" s="133"/>
      <c r="T75" s="133"/>
      <c r="U75" s="133"/>
      <c r="V75" s="133"/>
      <c r="W75" s="133"/>
      <c r="X75" s="133"/>
      <c r="Y75" s="133"/>
      <c r="Z75" s="50"/>
    </row>
    <row r="76" spans="1:26" ht="30" customHeight="1" x14ac:dyDescent="0.15">
      <c r="A76" s="9"/>
      <c r="B76" s="9"/>
      <c r="C76" s="52"/>
      <c r="D76" s="30"/>
      <c r="E76" s="30"/>
      <c r="F76" s="30"/>
      <c r="G76" s="30"/>
      <c r="H76" s="30"/>
      <c r="I76" s="48"/>
      <c r="J76" s="160" t="s">
        <v>217</v>
      </c>
      <c r="K76" s="160"/>
      <c r="L76" s="160"/>
      <c r="M76" s="160"/>
      <c r="N76" s="160"/>
      <c r="O76" s="160"/>
      <c r="P76" s="160"/>
      <c r="Q76" s="160"/>
      <c r="R76" s="160"/>
      <c r="S76" s="160"/>
      <c r="T76" s="160"/>
      <c r="U76" s="160"/>
      <c r="V76" s="160"/>
      <c r="W76" s="160"/>
      <c r="X76" s="160"/>
      <c r="Y76" s="160"/>
      <c r="Z76" s="50"/>
    </row>
    <row r="77" spans="1:26" ht="20.100000000000001" customHeight="1" x14ac:dyDescent="0.15">
      <c r="A77" s="9">
        <f>IF(OR(AND($I63="する",TRIM($I77)=""),AND($I63="しない",NOT(ISBLANK($I77)))), 1001, 0)</f>
        <v>0</v>
      </c>
      <c r="B77" s="9"/>
      <c r="C77" s="32"/>
      <c r="D77" s="28">
        <v>6</v>
      </c>
      <c r="E77" s="6" t="s">
        <v>141</v>
      </c>
      <c r="I77" s="133"/>
      <c r="J77" s="133"/>
      <c r="K77" s="133"/>
      <c r="L77" s="133"/>
      <c r="M77" s="133"/>
      <c r="N77" s="133"/>
      <c r="O77" s="133"/>
      <c r="P77" s="133"/>
      <c r="Q77" s="133"/>
      <c r="R77" s="133"/>
      <c r="S77" s="133"/>
      <c r="T77" s="133"/>
      <c r="U77" s="133"/>
      <c r="V77" s="133"/>
      <c r="W77" s="133"/>
      <c r="X77" s="133"/>
      <c r="Y77" s="133"/>
      <c r="Z77" s="50"/>
    </row>
    <row r="78" spans="1:26" ht="20.100000000000001" customHeight="1" x14ac:dyDescent="0.15">
      <c r="A78" s="9"/>
      <c r="B78" s="9"/>
      <c r="C78" s="52"/>
      <c r="D78" s="30"/>
      <c r="E78" s="30"/>
      <c r="F78" s="30"/>
      <c r="G78" s="30"/>
      <c r="H78" s="30"/>
      <c r="I78" s="48"/>
      <c r="J78" s="61" t="s">
        <v>160</v>
      </c>
      <c r="K78" s="49"/>
      <c r="L78" s="49"/>
      <c r="M78" s="49"/>
      <c r="N78" s="49"/>
      <c r="O78" s="49"/>
      <c r="P78" s="49"/>
      <c r="Q78" s="49"/>
      <c r="R78" s="49"/>
      <c r="S78" s="49"/>
      <c r="T78" s="49"/>
      <c r="U78" s="49"/>
      <c r="V78" s="49"/>
      <c r="W78" s="49"/>
      <c r="X78" s="49"/>
      <c r="Y78" s="49"/>
      <c r="Z78" s="50"/>
    </row>
    <row r="79" spans="1:26" ht="20.100000000000001" customHeight="1" x14ac:dyDescent="0.15">
      <c r="A79" s="9">
        <f>IF(OR(AND($I63="する",OR(TRIM($I79)="", NOT(OR(IFERROR(SEARCH(" ",$I79),0)&gt;0, IFERROR(SEARCH("　",$I79),0)&gt;0)))),AND($I63="しない",NOT(ISBLANK($I79)))), 1001, 0)</f>
        <v>0</v>
      </c>
      <c r="B79" s="9"/>
      <c r="C79" s="32"/>
      <c r="D79" s="28">
        <v>7</v>
      </c>
      <c r="E79" s="6" t="s">
        <v>142</v>
      </c>
      <c r="I79" s="133"/>
      <c r="J79" s="133"/>
      <c r="K79" s="133"/>
      <c r="L79" s="133"/>
      <c r="M79" s="133"/>
      <c r="N79" s="133"/>
      <c r="O79" s="133"/>
      <c r="P79" s="133"/>
      <c r="Q79" s="133"/>
      <c r="R79" s="133"/>
      <c r="S79" s="133"/>
      <c r="T79" s="133"/>
      <c r="U79" s="133"/>
      <c r="V79" s="133"/>
      <c r="W79" s="133"/>
      <c r="X79" s="133"/>
      <c r="Y79" s="133"/>
      <c r="Z79" s="50"/>
    </row>
    <row r="80" spans="1:26" ht="20.100000000000001" customHeight="1" x14ac:dyDescent="0.15">
      <c r="A80" s="9"/>
      <c r="B80" s="9"/>
      <c r="C80" s="52"/>
      <c r="D80" s="30"/>
      <c r="E80" s="69" t="s">
        <v>147</v>
      </c>
      <c r="F80" s="30"/>
      <c r="G80" s="30"/>
      <c r="H80" s="30"/>
      <c r="I80" s="55"/>
      <c r="J80" s="51" t="s">
        <v>214</v>
      </c>
      <c r="K80" s="51"/>
      <c r="L80" s="51"/>
      <c r="M80" s="51"/>
      <c r="N80" s="51"/>
      <c r="O80" s="51"/>
      <c r="P80" s="51"/>
      <c r="Q80" s="51"/>
      <c r="R80" s="51"/>
      <c r="S80" s="51"/>
      <c r="T80" s="51"/>
      <c r="U80" s="51"/>
      <c r="V80" s="51"/>
      <c r="W80" s="51"/>
      <c r="X80" s="51"/>
      <c r="Y80" s="51"/>
      <c r="Z80" s="50"/>
    </row>
    <row r="81" spans="1:27" ht="20.100000000000001" customHeight="1" x14ac:dyDescent="0.15">
      <c r="A81" s="9">
        <f>IF(OR(AND($I63="する",OR(TRIM($I81)="", NOT(OR(IFERROR(SEARCH(" ",$I81),0)&gt;0, IFERROR(SEARCH("　",$I81),0)&gt;0)))),AND($I63="しない",NOT(ISBLANK($I81)))), 1001, 0)</f>
        <v>0</v>
      </c>
      <c r="B81" s="9"/>
      <c r="C81" s="32"/>
      <c r="D81" s="28">
        <v>8</v>
      </c>
      <c r="E81" s="6" t="s">
        <v>142</v>
      </c>
      <c r="I81" s="133"/>
      <c r="J81" s="133"/>
      <c r="K81" s="133"/>
      <c r="L81" s="133"/>
      <c r="M81" s="133"/>
      <c r="N81" s="133"/>
      <c r="O81" s="133"/>
      <c r="P81" s="133"/>
      <c r="Q81" s="133"/>
      <c r="R81" s="133"/>
      <c r="S81" s="133"/>
      <c r="T81" s="133"/>
      <c r="U81" s="133"/>
      <c r="V81" s="133"/>
      <c r="W81" s="133"/>
      <c r="X81" s="133"/>
      <c r="Y81" s="133"/>
      <c r="Z81" s="50"/>
    </row>
    <row r="82" spans="1:27" ht="20.100000000000001" customHeight="1" x14ac:dyDescent="0.15">
      <c r="A82" s="9"/>
      <c r="B82" s="9"/>
      <c r="C82" s="52"/>
      <c r="D82" s="30"/>
      <c r="E82" s="30"/>
      <c r="F82" s="30"/>
      <c r="G82" s="30"/>
      <c r="H82" s="30"/>
      <c r="I82" s="55"/>
      <c r="J82" s="51" t="s">
        <v>215</v>
      </c>
      <c r="K82" s="51"/>
      <c r="L82" s="51"/>
      <c r="M82" s="51"/>
      <c r="N82" s="51"/>
      <c r="O82" s="51"/>
      <c r="P82" s="51"/>
      <c r="Q82" s="51"/>
      <c r="R82" s="51"/>
      <c r="S82" s="51"/>
      <c r="T82" s="51"/>
      <c r="U82" s="51"/>
      <c r="V82" s="51"/>
      <c r="W82" s="51"/>
      <c r="X82" s="51"/>
      <c r="Y82" s="51"/>
      <c r="Z82" s="50"/>
    </row>
    <row r="83" spans="1:27" ht="20.100000000000001" customHeight="1" x14ac:dyDescent="0.15">
      <c r="A83" s="9">
        <f>IF(OR(AND($I63="する",NOT(AND(TRIM($I83)&lt;&gt;"",ISNUMBER(VALUE(SUBSTITUTE($I83,"-",""))),IFERROR(SEARCH("-",$I83),0)&gt;0))), AND($I63="しない",NOT(ISBLANK($I83)))), 1001, 0)</f>
        <v>0</v>
      </c>
      <c r="B83" s="9"/>
      <c r="C83" s="32"/>
      <c r="D83" s="28">
        <v>9</v>
      </c>
      <c r="E83" s="6" t="s">
        <v>3</v>
      </c>
      <c r="I83" s="133"/>
      <c r="J83" s="133"/>
      <c r="K83" s="133"/>
      <c r="L83" s="133"/>
      <c r="M83" s="133"/>
      <c r="O83" s="56" t="s">
        <v>100</v>
      </c>
      <c r="P83" s="1"/>
      <c r="Q83" s="6" t="s">
        <v>101</v>
      </c>
      <c r="Y83" s="49"/>
      <c r="Z83" s="50"/>
    </row>
    <row r="84" spans="1:27" ht="20.100000000000001" customHeight="1" x14ac:dyDescent="0.15">
      <c r="A84" s="9">
        <f>IF(AND($I63="しない",NOT(ISBLANK($P83))), 1001, 0)</f>
        <v>0</v>
      </c>
      <c r="B84" s="9"/>
      <c r="C84" s="52"/>
      <c r="D84" s="30"/>
      <c r="E84" s="30"/>
      <c r="F84" s="30"/>
      <c r="G84" s="30"/>
      <c r="H84" s="30"/>
      <c r="I84" s="48"/>
      <c r="J84" s="51" t="s">
        <v>143</v>
      </c>
      <c r="K84" s="49"/>
      <c r="L84" s="49"/>
      <c r="M84" s="49"/>
      <c r="N84" s="49"/>
      <c r="O84" s="49"/>
      <c r="P84" s="49"/>
      <c r="Q84" s="49"/>
      <c r="R84" s="49"/>
      <c r="S84" s="49"/>
      <c r="T84" s="49"/>
      <c r="U84" s="49"/>
      <c r="V84" s="49"/>
      <c r="W84" s="49"/>
      <c r="X84" s="49"/>
      <c r="Y84" s="49"/>
      <c r="Z84" s="50"/>
    </row>
    <row r="85" spans="1:27" ht="20.100000000000001" customHeight="1" x14ac:dyDescent="0.15">
      <c r="A85" s="9">
        <f>IF(OR(AND($I63="する",AND(TRIM($I85)&lt;&gt;"",NOT(AND(ISNUMBER(VALUE(SUBSTITUTE($I85,"-",""))),IFERROR(SEARCH("-",$I85),0)&gt;0)))), AND($I63="しない",NOT(ISBLANK($I85)))), 1001, 0)</f>
        <v>0</v>
      </c>
      <c r="B85" s="9"/>
      <c r="C85" s="32"/>
      <c r="D85" s="28">
        <v>10</v>
      </c>
      <c r="E85" s="6" t="s">
        <v>4</v>
      </c>
      <c r="I85" s="133"/>
      <c r="J85" s="133"/>
      <c r="K85" s="133"/>
      <c r="L85" s="133"/>
      <c r="M85" s="133"/>
      <c r="N85" s="49"/>
      <c r="O85" s="49"/>
      <c r="P85" s="49"/>
      <c r="Q85" s="49"/>
      <c r="R85" s="49"/>
      <c r="S85" s="49"/>
      <c r="T85" s="49"/>
      <c r="U85" s="49"/>
      <c r="V85" s="49"/>
      <c r="W85" s="49"/>
      <c r="X85" s="49"/>
      <c r="Y85" s="49"/>
      <c r="Z85" s="50"/>
    </row>
    <row r="86" spans="1:27" ht="20.100000000000001" customHeight="1" x14ac:dyDescent="0.15">
      <c r="A86" s="9"/>
      <c r="B86" s="9"/>
      <c r="C86" s="52"/>
      <c r="D86" s="30"/>
      <c r="E86" s="30"/>
      <c r="F86" s="30"/>
      <c r="G86" s="30"/>
      <c r="H86" s="30"/>
      <c r="I86" s="48"/>
      <c r="J86" s="51" t="s">
        <v>143</v>
      </c>
      <c r="K86" s="49"/>
      <c r="L86" s="49"/>
      <c r="M86" s="49"/>
      <c r="N86" s="49"/>
      <c r="O86" s="49"/>
      <c r="P86" s="49"/>
      <c r="Q86" s="49"/>
      <c r="R86" s="49"/>
      <c r="S86" s="49"/>
      <c r="T86" s="49"/>
      <c r="U86" s="49"/>
      <c r="V86" s="49"/>
      <c r="W86" s="49"/>
      <c r="X86" s="49"/>
      <c r="Y86" s="49"/>
      <c r="Z86" s="50"/>
    </row>
    <row r="87" spans="1:27" ht="20.100000000000001" customHeight="1" x14ac:dyDescent="0.15">
      <c r="A87" s="9">
        <f>IF(OR(AND($I63="する",OR(TRIM($I87)="", NOT(IFERROR(SEARCH("@",$I87),0)&gt;0))),AND($I63="しない",NOT(ISBLANK($I87)))), 1001, 0)</f>
        <v>0</v>
      </c>
      <c r="B87" s="9"/>
      <c r="C87" s="52"/>
      <c r="D87" s="28">
        <v>11</v>
      </c>
      <c r="E87" s="6" t="s">
        <v>108</v>
      </c>
      <c r="I87" s="133"/>
      <c r="J87" s="133"/>
      <c r="K87" s="133"/>
      <c r="L87" s="133"/>
      <c r="M87" s="133"/>
      <c r="N87" s="133"/>
      <c r="O87" s="133"/>
      <c r="P87" s="133"/>
      <c r="Q87" s="218"/>
      <c r="R87" s="133"/>
      <c r="S87" s="133"/>
      <c r="T87" s="133"/>
      <c r="U87" s="133"/>
      <c r="V87" s="133"/>
      <c r="W87" s="133"/>
      <c r="X87" s="133"/>
      <c r="Y87" s="133"/>
      <c r="Z87" s="50"/>
    </row>
    <row r="88" spans="1:27" ht="20.100000000000001" customHeight="1" x14ac:dyDescent="0.15">
      <c r="A88" s="9"/>
      <c r="B88" s="9"/>
      <c r="C88" s="52"/>
      <c r="D88" s="28"/>
      <c r="I88" s="48"/>
      <c r="J88" s="57" t="s">
        <v>208</v>
      </c>
      <c r="K88" s="70"/>
      <c r="L88" s="49"/>
      <c r="M88" s="49"/>
      <c r="N88" s="49"/>
      <c r="O88" s="49"/>
      <c r="P88" s="49"/>
      <c r="Q88" s="71"/>
      <c r="R88" s="49"/>
      <c r="S88" s="49"/>
      <c r="T88" s="49"/>
      <c r="U88" s="49"/>
      <c r="V88" s="49"/>
      <c r="W88" s="49"/>
      <c r="X88" s="49"/>
      <c r="Y88" s="49"/>
      <c r="Z88" s="30"/>
      <c r="AA88" s="60"/>
    </row>
    <row r="89" spans="1:27" ht="20.100000000000001" customHeight="1" x14ac:dyDescent="0.15">
      <c r="A89" s="9"/>
      <c r="B89" s="9"/>
      <c r="C89" s="41"/>
      <c r="D89" s="42"/>
      <c r="E89" s="42"/>
      <c r="F89" s="42"/>
      <c r="G89" s="42"/>
      <c r="H89" s="42"/>
      <c r="I89" s="72"/>
      <c r="J89" s="73"/>
      <c r="K89" s="74"/>
      <c r="L89" s="73"/>
      <c r="M89" s="73"/>
      <c r="N89" s="73"/>
      <c r="O89" s="73"/>
      <c r="P89" s="73"/>
      <c r="Q89" s="75"/>
      <c r="R89" s="73"/>
      <c r="S89" s="73"/>
      <c r="T89" s="73"/>
      <c r="U89" s="73"/>
      <c r="V89" s="73"/>
      <c r="W89" s="73"/>
      <c r="X89" s="73"/>
      <c r="Y89" s="73"/>
      <c r="Z89" s="42"/>
      <c r="AA89" s="60"/>
    </row>
    <row r="90" spans="1:27" ht="20.100000000000001" customHeight="1" x14ac:dyDescent="0.15">
      <c r="A90" s="9"/>
      <c r="B90" s="9"/>
      <c r="C90" s="30"/>
      <c r="D90" s="30"/>
      <c r="E90" s="30"/>
      <c r="F90" s="30"/>
      <c r="G90" s="30"/>
      <c r="H90" s="30"/>
      <c r="I90" s="65"/>
      <c r="J90" s="30"/>
      <c r="K90" s="76"/>
      <c r="L90" s="30"/>
      <c r="M90" s="30"/>
      <c r="N90" s="30"/>
      <c r="O90" s="30"/>
      <c r="P90" s="30"/>
      <c r="Q90" s="30"/>
      <c r="R90" s="30"/>
      <c r="S90" s="30"/>
      <c r="T90" s="30"/>
      <c r="U90" s="30"/>
      <c r="V90" s="30"/>
      <c r="W90" s="30"/>
      <c r="X90" s="30"/>
      <c r="Y90" s="30"/>
      <c r="Z90" s="30"/>
    </row>
    <row r="91" spans="1:27" ht="15.75" hidden="1" customHeight="1" x14ac:dyDescent="0.15">
      <c r="A91" s="9"/>
      <c r="B91" s="9"/>
      <c r="C91" s="30"/>
      <c r="D91" s="30"/>
      <c r="E91" s="30"/>
      <c r="F91" s="30"/>
      <c r="G91" s="30"/>
      <c r="H91" s="30"/>
      <c r="I91" s="65"/>
      <c r="J91" s="30"/>
      <c r="K91" s="76"/>
      <c r="L91" s="30"/>
      <c r="M91" s="30"/>
      <c r="N91" s="30"/>
      <c r="O91" s="30"/>
      <c r="P91" s="30"/>
      <c r="Q91" s="30"/>
      <c r="R91" s="30"/>
      <c r="S91" s="30"/>
      <c r="T91" s="30"/>
      <c r="U91" s="30"/>
      <c r="V91" s="30"/>
      <c r="W91" s="30"/>
      <c r="X91" s="30"/>
      <c r="Y91" s="30"/>
      <c r="Z91" s="30"/>
    </row>
    <row r="92" spans="1:27" ht="15.75" hidden="1" customHeight="1" x14ac:dyDescent="0.15">
      <c r="A92" s="9"/>
      <c r="B92" s="9"/>
      <c r="C92" s="30"/>
      <c r="D92" s="30"/>
      <c r="E92" s="30"/>
      <c r="F92" s="30"/>
      <c r="G92" s="30"/>
      <c r="H92" s="30"/>
      <c r="I92" s="65"/>
      <c r="J92" s="30"/>
      <c r="K92" s="76"/>
      <c r="L92" s="30"/>
      <c r="M92" s="30"/>
      <c r="N92" s="30"/>
      <c r="O92" s="30"/>
      <c r="P92" s="30"/>
      <c r="Q92" s="30"/>
      <c r="R92" s="30"/>
      <c r="S92" s="30"/>
      <c r="T92" s="30"/>
      <c r="U92" s="30"/>
      <c r="V92" s="30"/>
      <c r="W92" s="30"/>
      <c r="X92" s="30"/>
      <c r="Y92" s="30"/>
      <c r="Z92" s="30"/>
    </row>
    <row r="93" spans="1:27" ht="15.75" hidden="1" customHeight="1" x14ac:dyDescent="0.15">
      <c r="A93" s="9"/>
      <c r="B93" s="9"/>
      <c r="C93" s="30"/>
      <c r="D93" s="30"/>
      <c r="E93" s="30"/>
      <c r="F93" s="30"/>
      <c r="G93" s="30"/>
      <c r="H93" s="30"/>
      <c r="I93" s="65"/>
      <c r="J93" s="30"/>
      <c r="K93" s="76"/>
      <c r="L93" s="30"/>
      <c r="M93" s="30"/>
      <c r="N93" s="30"/>
      <c r="O93" s="30"/>
      <c r="P93" s="30"/>
      <c r="Q93" s="30"/>
      <c r="R93" s="30"/>
      <c r="S93" s="30"/>
      <c r="T93" s="30"/>
      <c r="U93" s="30"/>
      <c r="V93" s="30"/>
      <c r="W93" s="30"/>
      <c r="X93" s="30"/>
      <c r="Y93" s="30"/>
      <c r="Z93" s="30"/>
    </row>
    <row r="94" spans="1:27" ht="15.75" hidden="1" customHeight="1" x14ac:dyDescent="0.15">
      <c r="A94" s="9"/>
      <c r="B94" s="9"/>
      <c r="C94" s="30"/>
      <c r="D94" s="30"/>
      <c r="E94" s="30"/>
      <c r="F94" s="30"/>
      <c r="G94" s="30"/>
      <c r="H94" s="30"/>
      <c r="I94" s="65"/>
      <c r="J94" s="30"/>
      <c r="K94" s="76"/>
      <c r="L94" s="30"/>
      <c r="M94" s="30"/>
      <c r="N94" s="30"/>
      <c r="O94" s="30"/>
      <c r="P94" s="30"/>
      <c r="Q94" s="30"/>
      <c r="R94" s="30"/>
      <c r="S94" s="30"/>
      <c r="T94" s="30"/>
      <c r="U94" s="30"/>
      <c r="V94" s="30"/>
      <c r="W94" s="30"/>
      <c r="X94" s="30"/>
      <c r="Y94" s="30"/>
      <c r="Z94" s="30"/>
    </row>
    <row r="95" spans="1:27" ht="15.75" hidden="1" customHeight="1" x14ac:dyDescent="0.15">
      <c r="A95" s="9"/>
      <c r="B95" s="9"/>
      <c r="C95" s="30"/>
      <c r="D95" s="30"/>
      <c r="E95" s="30"/>
      <c r="F95" s="30"/>
      <c r="G95" s="30"/>
      <c r="H95" s="30"/>
      <c r="I95" s="65"/>
      <c r="J95" s="30"/>
      <c r="K95" s="76"/>
      <c r="L95" s="30"/>
      <c r="M95" s="30"/>
      <c r="N95" s="30"/>
      <c r="O95" s="30"/>
      <c r="P95" s="30"/>
      <c r="Q95" s="30"/>
      <c r="R95" s="30"/>
      <c r="S95" s="30"/>
      <c r="T95" s="30"/>
      <c r="U95" s="30"/>
      <c r="V95" s="30"/>
      <c r="W95" s="30"/>
      <c r="X95" s="30"/>
      <c r="Y95" s="30"/>
      <c r="Z95" s="30"/>
    </row>
    <row r="96" spans="1:27" ht="15.75" hidden="1" customHeight="1" x14ac:dyDescent="0.15">
      <c r="A96" s="9"/>
      <c r="B96" s="9"/>
      <c r="C96" s="30"/>
      <c r="D96" s="30"/>
      <c r="E96" s="30"/>
      <c r="F96" s="30"/>
      <c r="G96" s="30"/>
      <c r="H96" s="30"/>
      <c r="I96" s="65"/>
      <c r="J96" s="30"/>
      <c r="K96" s="76"/>
      <c r="L96" s="30"/>
      <c r="M96" s="30"/>
      <c r="N96" s="30"/>
      <c r="O96" s="30"/>
      <c r="P96" s="30"/>
      <c r="Q96" s="30"/>
      <c r="R96" s="30"/>
      <c r="S96" s="30"/>
      <c r="T96" s="30"/>
      <c r="U96" s="30"/>
      <c r="V96" s="30"/>
      <c r="W96" s="30"/>
      <c r="X96" s="30"/>
      <c r="Y96" s="30"/>
      <c r="Z96" s="30"/>
    </row>
    <row r="97" spans="1:26" ht="15.75" hidden="1" customHeight="1" x14ac:dyDescent="0.15">
      <c r="A97" s="9"/>
      <c r="B97" s="9"/>
      <c r="C97" s="30"/>
      <c r="D97" s="30"/>
      <c r="E97" s="30"/>
      <c r="F97" s="30"/>
      <c r="G97" s="30"/>
      <c r="H97" s="30"/>
      <c r="I97" s="65"/>
      <c r="J97" s="30"/>
      <c r="K97" s="76"/>
      <c r="L97" s="30"/>
      <c r="M97" s="30"/>
      <c r="N97" s="30"/>
      <c r="O97" s="30"/>
      <c r="P97" s="30"/>
      <c r="Q97" s="30"/>
      <c r="R97" s="30"/>
      <c r="S97" s="30"/>
      <c r="T97" s="30"/>
      <c r="U97" s="30"/>
      <c r="V97" s="30"/>
      <c r="W97" s="30"/>
      <c r="X97" s="30"/>
      <c r="Y97" s="30"/>
      <c r="Z97" s="30"/>
    </row>
    <row r="98" spans="1:26" ht="15.75" hidden="1" customHeight="1" x14ac:dyDescent="0.15">
      <c r="A98" s="9"/>
      <c r="B98" s="9"/>
      <c r="C98" s="30"/>
      <c r="D98" s="30"/>
      <c r="E98" s="30"/>
      <c r="F98" s="30"/>
      <c r="G98" s="30"/>
      <c r="H98" s="30"/>
      <c r="I98" s="65"/>
      <c r="J98" s="30"/>
      <c r="K98" s="76"/>
      <c r="L98" s="30"/>
      <c r="M98" s="30"/>
      <c r="N98" s="30"/>
      <c r="O98" s="30"/>
      <c r="P98" s="30"/>
      <c r="Q98" s="30"/>
      <c r="R98" s="30"/>
      <c r="S98" s="30"/>
      <c r="T98" s="30"/>
      <c r="U98" s="30"/>
      <c r="V98" s="30"/>
      <c r="W98" s="30"/>
      <c r="X98" s="30"/>
      <c r="Y98" s="30"/>
      <c r="Z98" s="30"/>
    </row>
    <row r="99" spans="1:26" ht="15.75" hidden="1" customHeight="1" x14ac:dyDescent="0.15">
      <c r="A99" s="9"/>
      <c r="B99" s="9"/>
      <c r="C99" s="30"/>
      <c r="D99" s="30"/>
      <c r="E99" s="30"/>
      <c r="F99" s="30"/>
      <c r="G99" s="30"/>
      <c r="H99" s="30"/>
      <c r="I99" s="65"/>
      <c r="J99" s="30"/>
      <c r="K99" s="76"/>
      <c r="L99" s="30"/>
      <c r="M99" s="30"/>
      <c r="N99" s="30"/>
      <c r="O99" s="30"/>
      <c r="P99" s="30"/>
      <c r="Q99" s="30"/>
      <c r="R99" s="30"/>
      <c r="S99" s="30"/>
      <c r="T99" s="30"/>
      <c r="U99" s="30"/>
      <c r="V99" s="30"/>
      <c r="W99" s="30"/>
      <c r="X99" s="30"/>
      <c r="Y99" s="30"/>
      <c r="Z99" s="30"/>
    </row>
    <row r="100" spans="1:26" ht="15.75" hidden="1" customHeight="1" x14ac:dyDescent="0.15">
      <c r="A100" s="9"/>
      <c r="B100" s="9"/>
      <c r="C100" s="30"/>
      <c r="D100" s="30"/>
      <c r="E100" s="30"/>
      <c r="F100" s="30"/>
      <c r="G100" s="30"/>
      <c r="H100" s="30"/>
      <c r="I100" s="65"/>
      <c r="J100" s="30"/>
      <c r="K100" s="76"/>
      <c r="L100" s="30"/>
      <c r="M100" s="30"/>
      <c r="N100" s="30"/>
      <c r="O100" s="30"/>
      <c r="P100" s="30"/>
      <c r="Q100" s="30"/>
      <c r="R100" s="30"/>
      <c r="S100" s="30"/>
      <c r="T100" s="30"/>
      <c r="U100" s="30"/>
      <c r="V100" s="30"/>
      <c r="W100" s="30"/>
      <c r="X100" s="30"/>
      <c r="Y100" s="30"/>
      <c r="Z100" s="30"/>
    </row>
    <row r="101" spans="1:26" ht="15.75" hidden="1" customHeight="1" x14ac:dyDescent="0.15">
      <c r="A101" s="9"/>
      <c r="B101" s="9"/>
      <c r="C101" s="30"/>
      <c r="D101" s="30"/>
      <c r="E101" s="30"/>
      <c r="F101" s="30"/>
      <c r="G101" s="30"/>
      <c r="H101" s="30"/>
      <c r="I101" s="65"/>
      <c r="J101" s="30"/>
      <c r="K101" s="76"/>
      <c r="L101" s="30"/>
      <c r="M101" s="30"/>
      <c r="N101" s="30"/>
      <c r="O101" s="30"/>
      <c r="P101" s="30"/>
      <c r="Q101" s="30"/>
      <c r="R101" s="30"/>
      <c r="S101" s="30"/>
      <c r="T101" s="30"/>
      <c r="U101" s="30"/>
      <c r="V101" s="30"/>
      <c r="W101" s="30"/>
      <c r="X101" s="30"/>
      <c r="Y101" s="30"/>
      <c r="Z101" s="30"/>
    </row>
    <row r="102" spans="1:26" ht="15.75" hidden="1" customHeight="1" x14ac:dyDescent="0.15">
      <c r="A102" s="9"/>
      <c r="B102" s="9"/>
      <c r="C102" s="30"/>
      <c r="D102" s="30"/>
      <c r="E102" s="30"/>
      <c r="F102" s="30"/>
      <c r="G102" s="30"/>
      <c r="H102" s="30"/>
      <c r="I102" s="65"/>
      <c r="J102" s="30"/>
      <c r="K102" s="76"/>
      <c r="L102" s="30"/>
      <c r="M102" s="30"/>
      <c r="N102" s="30"/>
      <c r="O102" s="30"/>
      <c r="P102" s="30"/>
      <c r="Q102" s="30"/>
      <c r="R102" s="30"/>
      <c r="S102" s="30"/>
      <c r="T102" s="30"/>
      <c r="U102" s="30"/>
      <c r="V102" s="30"/>
      <c r="W102" s="30"/>
      <c r="X102" s="30"/>
      <c r="Y102" s="30"/>
      <c r="Z102" s="30"/>
    </row>
    <row r="103" spans="1:26" ht="15.75" hidden="1" customHeight="1" x14ac:dyDescent="0.15">
      <c r="A103" s="9"/>
      <c r="B103" s="9"/>
      <c r="C103" s="30"/>
      <c r="D103" s="30"/>
      <c r="E103" s="30"/>
      <c r="F103" s="30"/>
      <c r="G103" s="30"/>
      <c r="H103" s="30"/>
      <c r="I103" s="65"/>
      <c r="J103" s="30"/>
      <c r="K103" s="76"/>
      <c r="L103" s="30"/>
      <c r="M103" s="30"/>
      <c r="N103" s="30"/>
      <c r="O103" s="30"/>
      <c r="P103" s="30"/>
      <c r="Q103" s="30"/>
      <c r="R103" s="30"/>
      <c r="S103" s="30"/>
      <c r="T103" s="30"/>
      <c r="U103" s="30"/>
      <c r="V103" s="30"/>
      <c r="W103" s="30"/>
      <c r="X103" s="30"/>
      <c r="Y103" s="30"/>
      <c r="Z103" s="30"/>
    </row>
    <row r="104" spans="1:26" ht="15.75" hidden="1" customHeight="1" x14ac:dyDescent="0.15">
      <c r="A104" s="9"/>
      <c r="B104" s="9"/>
      <c r="C104" s="30"/>
      <c r="D104" s="30"/>
      <c r="E104" s="30"/>
      <c r="F104" s="30"/>
      <c r="G104" s="30"/>
      <c r="H104" s="30"/>
      <c r="I104" s="65"/>
      <c r="J104" s="30"/>
      <c r="K104" s="76"/>
      <c r="L104" s="30"/>
      <c r="M104" s="30"/>
      <c r="N104" s="30"/>
      <c r="O104" s="30"/>
      <c r="P104" s="30"/>
      <c r="Q104" s="30"/>
      <c r="R104" s="30"/>
      <c r="S104" s="30"/>
      <c r="T104" s="30"/>
      <c r="U104" s="30"/>
      <c r="V104" s="30"/>
      <c r="W104" s="30"/>
      <c r="X104" s="30"/>
      <c r="Y104" s="30"/>
      <c r="Z104" s="30"/>
    </row>
    <row r="105" spans="1:26" ht="15.75" hidden="1" customHeight="1" x14ac:dyDescent="0.15">
      <c r="A105" s="9"/>
      <c r="B105" s="9"/>
      <c r="C105" s="30"/>
      <c r="D105" s="30"/>
      <c r="E105" s="30"/>
      <c r="F105" s="30"/>
      <c r="G105" s="30"/>
      <c r="H105" s="30"/>
      <c r="I105" s="65"/>
      <c r="J105" s="30"/>
      <c r="K105" s="76"/>
      <c r="L105" s="30"/>
      <c r="M105" s="30"/>
      <c r="N105" s="30"/>
      <c r="O105" s="30"/>
      <c r="P105" s="30"/>
      <c r="Q105" s="30"/>
      <c r="R105" s="30"/>
      <c r="S105" s="30"/>
      <c r="T105" s="30"/>
      <c r="U105" s="30"/>
      <c r="V105" s="30"/>
      <c r="W105" s="30"/>
      <c r="X105" s="30"/>
      <c r="Y105" s="30"/>
      <c r="Z105" s="30"/>
    </row>
    <row r="106" spans="1:26" ht="15.75" hidden="1" customHeight="1" x14ac:dyDescent="0.15">
      <c r="A106" s="9"/>
      <c r="B106" s="9"/>
      <c r="C106" s="30"/>
      <c r="D106" s="30"/>
      <c r="E106" s="30"/>
      <c r="F106" s="30"/>
      <c r="G106" s="30"/>
      <c r="H106" s="30"/>
      <c r="I106" s="65"/>
      <c r="J106" s="30"/>
      <c r="K106" s="76"/>
      <c r="L106" s="30"/>
      <c r="M106" s="30"/>
      <c r="N106" s="30"/>
      <c r="O106" s="30"/>
      <c r="P106" s="30"/>
      <c r="Q106" s="30"/>
      <c r="R106" s="30"/>
      <c r="S106" s="30"/>
      <c r="T106" s="30"/>
      <c r="U106" s="30"/>
      <c r="V106" s="30"/>
      <c r="W106" s="30"/>
      <c r="X106" s="30"/>
      <c r="Y106" s="30"/>
      <c r="Z106" s="30"/>
    </row>
    <row r="107" spans="1:26" ht="15.75" hidden="1" customHeight="1" x14ac:dyDescent="0.15">
      <c r="A107" s="9"/>
      <c r="B107" s="9"/>
      <c r="C107" s="30"/>
      <c r="D107" s="30"/>
      <c r="E107" s="30"/>
      <c r="F107" s="30"/>
      <c r="G107" s="30"/>
      <c r="H107" s="30"/>
      <c r="I107" s="65"/>
      <c r="J107" s="30"/>
      <c r="K107" s="76"/>
      <c r="L107" s="30"/>
      <c r="M107" s="30"/>
      <c r="N107" s="30"/>
      <c r="O107" s="30"/>
      <c r="P107" s="30"/>
      <c r="Q107" s="30"/>
      <c r="R107" s="30"/>
      <c r="S107" s="30"/>
      <c r="T107" s="30"/>
      <c r="U107" s="30"/>
      <c r="V107" s="30"/>
      <c r="W107" s="30"/>
      <c r="X107" s="30"/>
      <c r="Y107" s="30"/>
      <c r="Z107" s="30"/>
    </row>
    <row r="108" spans="1:26" ht="20.100000000000001" customHeight="1" x14ac:dyDescent="0.15">
      <c r="A108" s="9"/>
      <c r="B108" s="9"/>
      <c r="C108" s="30"/>
      <c r="D108" s="30"/>
      <c r="E108" s="30"/>
      <c r="F108" s="30"/>
      <c r="G108" s="30"/>
      <c r="H108" s="30"/>
      <c r="I108" s="65"/>
      <c r="J108" s="30"/>
      <c r="K108" s="76"/>
      <c r="L108" s="30"/>
      <c r="M108" s="30"/>
      <c r="N108" s="30"/>
      <c r="O108" s="30"/>
      <c r="P108" s="30"/>
      <c r="Q108" s="30"/>
      <c r="R108" s="30"/>
      <c r="S108" s="30"/>
      <c r="T108" s="30"/>
      <c r="U108" s="30"/>
      <c r="V108" s="30"/>
      <c r="W108" s="30"/>
      <c r="X108" s="30"/>
      <c r="Y108" s="30"/>
      <c r="Z108" s="30"/>
    </row>
    <row r="109" spans="1:26" ht="20.100000000000001" customHeight="1" x14ac:dyDescent="0.15">
      <c r="A109" s="9"/>
      <c r="B109" s="9"/>
      <c r="C109" s="157" t="s">
        <v>106</v>
      </c>
      <c r="D109" s="158"/>
      <c r="E109" s="158"/>
      <c r="F109" s="158"/>
      <c r="G109" s="158"/>
      <c r="H109" s="159"/>
      <c r="Q109" s="77"/>
    </row>
    <row r="110" spans="1:26" ht="15" customHeight="1" x14ac:dyDescent="0.15">
      <c r="A110" s="9"/>
      <c r="B110" s="9"/>
      <c r="C110" s="78"/>
      <c r="D110" s="79"/>
      <c r="E110" s="79"/>
      <c r="F110" s="79"/>
      <c r="G110" s="79"/>
      <c r="H110" s="79"/>
      <c r="I110" s="80"/>
      <c r="J110" s="25"/>
      <c r="K110" s="80"/>
      <c r="L110" s="25"/>
      <c r="M110" s="25"/>
      <c r="N110" s="25"/>
      <c r="O110" s="25"/>
      <c r="P110" s="25"/>
      <c r="Q110" s="81"/>
      <c r="R110" s="25"/>
      <c r="S110" s="25"/>
      <c r="T110" s="25"/>
      <c r="U110" s="25"/>
      <c r="V110" s="25"/>
      <c r="W110" s="25"/>
      <c r="X110" s="25"/>
      <c r="Y110" s="25"/>
      <c r="Z110" s="68"/>
    </row>
    <row r="111" spans="1:26" ht="30" customHeight="1" x14ac:dyDescent="0.15">
      <c r="A111" s="9"/>
      <c r="B111" s="9"/>
      <c r="C111" s="78"/>
      <c r="D111" s="167" t="s">
        <v>162</v>
      </c>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50"/>
    </row>
    <row r="112" spans="1:26" ht="20.100000000000001" customHeight="1" x14ac:dyDescent="0.15">
      <c r="A112" s="9"/>
      <c r="B112" s="9"/>
      <c r="C112" s="32"/>
      <c r="D112" s="28">
        <v>1</v>
      </c>
      <c r="E112" s="6" t="s">
        <v>104</v>
      </c>
      <c r="I112" s="133"/>
      <c r="J112" s="133"/>
      <c r="K112" s="133"/>
      <c r="L112" s="133"/>
      <c r="M112" s="133"/>
      <c r="N112" s="133"/>
      <c r="O112" s="133"/>
      <c r="P112" s="133"/>
      <c r="Q112" s="162"/>
      <c r="R112" s="133"/>
      <c r="S112" s="133"/>
      <c r="T112" s="133"/>
      <c r="U112" s="133"/>
      <c r="V112" s="133"/>
      <c r="W112" s="133"/>
      <c r="X112" s="133"/>
      <c r="Y112" s="133"/>
      <c r="Z112" s="50"/>
    </row>
    <row r="113" spans="1:26" ht="20.100000000000001" customHeight="1" x14ac:dyDescent="0.15">
      <c r="A113" s="9"/>
      <c r="B113" s="9"/>
      <c r="C113" s="32"/>
      <c r="D113" s="28"/>
      <c r="E113" s="30"/>
      <c r="F113" s="30"/>
      <c r="G113" s="30"/>
      <c r="H113" s="30"/>
      <c r="I113" s="55"/>
      <c r="J113" s="51" t="s">
        <v>105</v>
      </c>
      <c r="K113" s="70"/>
      <c r="L113" s="49"/>
      <c r="M113" s="49"/>
      <c r="N113" s="49"/>
      <c r="O113" s="49"/>
      <c r="P113" s="49"/>
      <c r="Q113" s="82"/>
      <c r="R113" s="49"/>
      <c r="S113" s="49"/>
      <c r="T113" s="49"/>
      <c r="U113" s="49"/>
      <c r="V113" s="49"/>
      <c r="W113" s="49"/>
      <c r="X113" s="49"/>
      <c r="Y113" s="49"/>
      <c r="Z113" s="50"/>
    </row>
    <row r="114" spans="1:26" ht="20.100000000000001" customHeight="1" x14ac:dyDescent="0.15">
      <c r="A114" s="9">
        <f>IF(AND(TRIM($I114)&lt;&gt;"", NOT(OR(IFERROR(SEARCH(" ",$I114),0)&gt;0, IFERROR(SEARCH("　",$I114),0)&gt;0))), 1001, 0)</f>
        <v>0</v>
      </c>
      <c r="B114" s="9"/>
      <c r="C114" s="32"/>
      <c r="D114" s="28">
        <f>D112+1</f>
        <v>2</v>
      </c>
      <c r="E114" s="6" t="s">
        <v>150</v>
      </c>
      <c r="I114" s="133"/>
      <c r="J114" s="133"/>
      <c r="K114" s="133"/>
      <c r="L114" s="133"/>
      <c r="M114" s="133"/>
      <c r="N114" s="133"/>
      <c r="O114" s="133"/>
      <c r="P114" s="133"/>
      <c r="Q114" s="133"/>
      <c r="R114" s="133"/>
      <c r="S114" s="133"/>
      <c r="T114" s="133"/>
      <c r="U114" s="133"/>
      <c r="V114" s="133"/>
      <c r="W114" s="133"/>
      <c r="X114" s="133"/>
      <c r="Y114" s="133"/>
      <c r="Z114" s="50"/>
    </row>
    <row r="115" spans="1:26" ht="20.100000000000001" customHeight="1" x14ac:dyDescent="0.15">
      <c r="A115" s="9"/>
      <c r="B115" s="9"/>
      <c r="C115" s="32"/>
      <c r="D115" s="28"/>
      <c r="E115" s="30"/>
      <c r="F115" s="30"/>
      <c r="G115" s="30"/>
      <c r="H115" s="30"/>
      <c r="I115" s="55"/>
      <c r="J115" s="51" t="s">
        <v>218</v>
      </c>
      <c r="K115" s="51"/>
      <c r="L115" s="51"/>
      <c r="M115" s="51"/>
      <c r="N115" s="51"/>
      <c r="O115" s="51"/>
      <c r="P115" s="51"/>
      <c r="Q115" s="51"/>
      <c r="R115" s="51"/>
      <c r="S115" s="51"/>
      <c r="T115" s="51"/>
      <c r="U115" s="51"/>
      <c r="V115" s="51"/>
      <c r="W115" s="51"/>
      <c r="X115" s="51"/>
      <c r="Y115" s="51"/>
      <c r="Z115" s="50"/>
    </row>
    <row r="116" spans="1:26" ht="20.100000000000001" customHeight="1" x14ac:dyDescent="0.15">
      <c r="A116" s="9">
        <f>IF(AND(TRIM($I116)&lt;&gt;"", NOT(OR(IFERROR(SEARCH(" ",$I116),0)&gt;0, IFERROR(SEARCH("　",$I116),0)&gt;0))), 1001, 0)</f>
        <v>0</v>
      </c>
      <c r="B116" s="9"/>
      <c r="C116" s="32"/>
      <c r="D116" s="28">
        <f>D114+1</f>
        <v>3</v>
      </c>
      <c r="E116" s="6" t="s">
        <v>151</v>
      </c>
      <c r="I116" s="133"/>
      <c r="J116" s="133"/>
      <c r="K116" s="133"/>
      <c r="L116" s="133"/>
      <c r="M116" s="133"/>
      <c r="N116" s="133"/>
      <c r="O116" s="133"/>
      <c r="P116" s="133"/>
      <c r="Q116" s="133"/>
      <c r="R116" s="133"/>
      <c r="S116" s="133"/>
      <c r="T116" s="133"/>
      <c r="U116" s="133"/>
      <c r="V116" s="133"/>
      <c r="W116" s="133"/>
      <c r="X116" s="133"/>
      <c r="Y116" s="133"/>
      <c r="Z116" s="50"/>
    </row>
    <row r="117" spans="1:26" ht="20.100000000000001" customHeight="1" x14ac:dyDescent="0.15">
      <c r="A117" s="9"/>
      <c r="B117" s="9"/>
      <c r="C117" s="32"/>
      <c r="D117" s="30"/>
      <c r="E117" s="30"/>
      <c r="F117" s="30"/>
      <c r="G117" s="30"/>
      <c r="H117" s="30"/>
      <c r="I117" s="55"/>
      <c r="J117" s="51" t="s">
        <v>219</v>
      </c>
      <c r="K117" s="51"/>
      <c r="L117" s="51"/>
      <c r="M117" s="51"/>
      <c r="N117" s="51"/>
      <c r="O117" s="51"/>
      <c r="P117" s="51"/>
      <c r="Q117" s="51"/>
      <c r="R117" s="51"/>
      <c r="S117" s="51"/>
      <c r="T117" s="51"/>
      <c r="U117" s="51"/>
      <c r="V117" s="51"/>
      <c r="W117" s="51"/>
      <c r="X117" s="51"/>
      <c r="Y117" s="51"/>
      <c r="Z117" s="50"/>
    </row>
    <row r="118" spans="1:26" ht="20.100000000000001" customHeight="1" x14ac:dyDescent="0.15">
      <c r="A118" s="9"/>
      <c r="B118" s="9"/>
      <c r="C118" s="32"/>
      <c r="D118" s="28">
        <f>D116+1</f>
        <v>4</v>
      </c>
      <c r="E118" s="6" t="s">
        <v>0</v>
      </c>
      <c r="I118" s="219"/>
      <c r="J118" s="220"/>
      <c r="K118" s="220"/>
      <c r="L118" s="220"/>
      <c r="M118" s="220"/>
      <c r="N118" s="30"/>
      <c r="O118" s="30"/>
      <c r="P118" s="30"/>
      <c r="Q118" s="30"/>
      <c r="R118" s="30"/>
      <c r="S118" s="30"/>
      <c r="T118" s="30"/>
      <c r="U118" s="30"/>
      <c r="V118" s="30"/>
      <c r="W118" s="30"/>
      <c r="X118" s="30"/>
      <c r="Y118" s="30"/>
      <c r="Z118" s="50"/>
    </row>
    <row r="119" spans="1:26" ht="20.100000000000001" customHeight="1" x14ac:dyDescent="0.15">
      <c r="A119" s="9"/>
      <c r="B119" s="9"/>
      <c r="C119" s="32"/>
      <c r="D119" s="28"/>
      <c r="E119" s="30"/>
      <c r="F119" s="30"/>
      <c r="G119" s="30"/>
      <c r="H119" s="30"/>
      <c r="I119" s="48"/>
      <c r="J119" s="51" t="s">
        <v>220</v>
      </c>
      <c r="K119" s="49"/>
      <c r="L119" s="49"/>
      <c r="M119" s="49"/>
      <c r="N119" s="49"/>
      <c r="O119" s="49"/>
      <c r="P119" s="49"/>
      <c r="Q119" s="49"/>
      <c r="R119" s="49"/>
      <c r="S119" s="49"/>
      <c r="T119" s="49"/>
      <c r="U119" s="49"/>
      <c r="V119" s="49"/>
      <c r="W119" s="49"/>
      <c r="X119" s="49"/>
      <c r="Y119" s="49"/>
      <c r="Z119" s="50"/>
    </row>
    <row r="120" spans="1:26" ht="20.100000000000001" customHeight="1" x14ac:dyDescent="0.15">
      <c r="A120" s="9">
        <f>IF(AND(TRIM($I120)&lt;&gt;"", AND(OR(ISERROR(FIND("@"&amp;LEFT($I120,3)&amp;"@", 都道府県3))=FALSE, ISERROR(FIND("@"&amp;LEFT($I120,4)&amp;"@",都道府県4))=FALSE))=FALSE), 1001, 0)</f>
        <v>0</v>
      </c>
      <c r="B120" s="9"/>
      <c r="C120" s="32"/>
      <c r="D120" s="28">
        <f>D118+1</f>
        <v>5</v>
      </c>
      <c r="E120" s="6" t="s">
        <v>107</v>
      </c>
      <c r="I120" s="182"/>
      <c r="J120" s="182"/>
      <c r="K120" s="182"/>
      <c r="L120" s="182"/>
      <c r="M120" s="182"/>
      <c r="N120" s="182"/>
      <c r="O120" s="182"/>
      <c r="P120" s="182"/>
      <c r="Q120" s="183"/>
      <c r="R120" s="182"/>
      <c r="S120" s="182"/>
      <c r="T120" s="182"/>
      <c r="U120" s="182"/>
      <c r="V120" s="182"/>
      <c r="W120" s="182"/>
      <c r="X120" s="182"/>
      <c r="Y120" s="182"/>
      <c r="Z120" s="50"/>
    </row>
    <row r="121" spans="1:26" ht="20.100000000000001" customHeight="1" x14ac:dyDescent="0.15">
      <c r="A121" s="9"/>
      <c r="B121" s="9"/>
      <c r="C121" s="32"/>
      <c r="D121" s="28"/>
      <c r="E121" s="30"/>
      <c r="F121" s="30"/>
      <c r="G121" s="30"/>
      <c r="H121" s="30"/>
      <c r="I121" s="48"/>
      <c r="J121" s="51" t="s">
        <v>148</v>
      </c>
      <c r="K121" s="49"/>
      <c r="L121" s="49"/>
      <c r="M121" s="49"/>
      <c r="N121" s="49"/>
      <c r="O121" s="49"/>
      <c r="P121" s="49"/>
      <c r="Q121" s="49"/>
      <c r="R121" s="49"/>
      <c r="S121" s="49"/>
      <c r="T121" s="49"/>
      <c r="U121" s="49"/>
      <c r="V121" s="49"/>
      <c r="W121" s="49"/>
      <c r="X121" s="49"/>
      <c r="Y121" s="49"/>
      <c r="Z121" s="50"/>
    </row>
    <row r="122" spans="1:26" ht="20.100000000000001" customHeight="1" x14ac:dyDescent="0.15">
      <c r="A122" s="9">
        <f>IF(AND(TRIM($I122)&lt;&gt;"", NOT(AND(ISNUMBER(VALUE(SUBSTITUTE($I122,"-",""))), IFERROR(SEARCH("-",$I122),0)&gt;0))), 1001, 0)</f>
        <v>0</v>
      </c>
      <c r="B122" s="9"/>
      <c r="C122" s="32"/>
      <c r="D122" s="28">
        <f>D120+1</f>
        <v>6</v>
      </c>
      <c r="E122" s="6" t="s">
        <v>3</v>
      </c>
      <c r="I122" s="133"/>
      <c r="J122" s="133"/>
      <c r="K122" s="133"/>
      <c r="L122" s="133"/>
      <c r="M122" s="133"/>
      <c r="O122" s="56" t="s">
        <v>100</v>
      </c>
      <c r="P122" s="1"/>
      <c r="Q122" s="6" t="s">
        <v>101</v>
      </c>
      <c r="Y122" s="49"/>
      <c r="Z122" s="50"/>
    </row>
    <row r="123" spans="1:26" ht="20.100000000000001" customHeight="1" x14ac:dyDescent="0.15">
      <c r="A123" s="9"/>
      <c r="B123" s="9"/>
      <c r="C123" s="52"/>
      <c r="D123" s="30"/>
      <c r="E123" s="30"/>
      <c r="F123" s="30"/>
      <c r="G123" s="30"/>
      <c r="H123" s="30"/>
      <c r="I123" s="48"/>
      <c r="J123" s="51" t="s">
        <v>149</v>
      </c>
      <c r="K123" s="49"/>
      <c r="L123" s="49"/>
      <c r="M123" s="49"/>
      <c r="N123" s="49"/>
      <c r="O123" s="49"/>
      <c r="P123" s="49"/>
      <c r="Q123" s="49"/>
      <c r="R123" s="49"/>
      <c r="S123" s="49"/>
      <c r="T123" s="49"/>
      <c r="U123" s="49"/>
      <c r="V123" s="49"/>
      <c r="W123" s="49"/>
      <c r="X123" s="49"/>
      <c r="Y123" s="49"/>
      <c r="Z123" s="50"/>
    </row>
    <row r="124" spans="1:26" ht="20.100000000000001" customHeight="1" x14ac:dyDescent="0.15">
      <c r="A124" s="9">
        <f>IF(AND(TRIM($I124)&lt;&gt;"", NOT(AND(ISNUMBER(VALUE(SUBSTITUTE($I124,"-",""))), IFERROR(SEARCH("-",$I124),0)&gt;0))), 1001, 0)</f>
        <v>0</v>
      </c>
      <c r="B124" s="9"/>
      <c r="C124" s="32"/>
      <c r="D124" s="28">
        <f>D122+1</f>
        <v>7</v>
      </c>
      <c r="E124" s="6" t="s">
        <v>4</v>
      </c>
      <c r="I124" s="133"/>
      <c r="J124" s="133"/>
      <c r="K124" s="133"/>
      <c r="L124" s="133"/>
      <c r="M124" s="133"/>
      <c r="N124" s="49"/>
      <c r="O124" s="49"/>
      <c r="P124" s="49"/>
      <c r="Q124" s="49"/>
      <c r="R124" s="49"/>
      <c r="S124" s="49"/>
      <c r="T124" s="49"/>
      <c r="U124" s="49"/>
      <c r="V124" s="49"/>
      <c r="W124" s="49"/>
      <c r="X124" s="49"/>
      <c r="Y124" s="49"/>
      <c r="Z124" s="50"/>
    </row>
    <row r="125" spans="1:26" ht="20.100000000000001" customHeight="1" x14ac:dyDescent="0.15">
      <c r="A125" s="9"/>
      <c r="B125" s="9"/>
      <c r="C125" s="52"/>
      <c r="D125" s="30"/>
      <c r="E125" s="30"/>
      <c r="F125" s="30"/>
      <c r="G125" s="30"/>
      <c r="H125" s="30"/>
      <c r="I125" s="48"/>
      <c r="J125" s="51" t="s">
        <v>149</v>
      </c>
      <c r="K125" s="49"/>
      <c r="L125" s="49"/>
      <c r="M125" s="49"/>
      <c r="N125" s="49"/>
      <c r="O125" s="49"/>
      <c r="P125" s="49"/>
      <c r="Q125" s="49"/>
      <c r="R125" s="49"/>
      <c r="S125" s="49"/>
      <c r="T125" s="49"/>
      <c r="U125" s="49"/>
      <c r="V125" s="49"/>
      <c r="W125" s="49"/>
      <c r="X125" s="49"/>
      <c r="Y125" s="49"/>
      <c r="Z125" s="50"/>
    </row>
    <row r="126" spans="1:26" ht="20.100000000000001" customHeight="1" x14ac:dyDescent="0.15">
      <c r="A126" s="9">
        <f>IF(AND(TRIM($I126)&lt;&gt;"", NOT(IFERROR(SEARCH("@",$I126),0)&gt;0)), 1001, 0)</f>
        <v>0</v>
      </c>
      <c r="B126" s="9"/>
      <c r="C126" s="32"/>
      <c r="D126" s="28">
        <f>D124+1</f>
        <v>8</v>
      </c>
      <c r="E126" s="6" t="s">
        <v>108</v>
      </c>
      <c r="I126" s="133"/>
      <c r="J126" s="133"/>
      <c r="K126" s="133"/>
      <c r="L126" s="133"/>
      <c r="M126" s="133"/>
      <c r="N126" s="133"/>
      <c r="O126" s="133"/>
      <c r="P126" s="133"/>
      <c r="Q126" s="218"/>
      <c r="R126" s="133"/>
      <c r="S126" s="133"/>
      <c r="T126" s="133"/>
      <c r="U126" s="133"/>
      <c r="V126" s="133"/>
      <c r="W126" s="133"/>
      <c r="X126" s="133"/>
      <c r="Y126" s="133"/>
      <c r="Z126" s="50"/>
    </row>
    <row r="127" spans="1:26" ht="20.100000000000001" customHeight="1" x14ac:dyDescent="0.15">
      <c r="A127" s="9"/>
      <c r="B127" s="9"/>
      <c r="C127" s="52"/>
      <c r="D127" s="30"/>
      <c r="E127" s="30"/>
      <c r="F127" s="30"/>
      <c r="G127" s="30"/>
      <c r="H127" s="30"/>
      <c r="I127" s="48"/>
      <c r="J127" s="57" t="s">
        <v>209</v>
      </c>
      <c r="K127" s="70"/>
      <c r="L127" s="49"/>
      <c r="M127" s="49"/>
      <c r="N127" s="49"/>
      <c r="O127" s="49"/>
      <c r="P127" s="49"/>
      <c r="Q127" s="71"/>
      <c r="R127" s="49"/>
      <c r="S127" s="49"/>
      <c r="T127" s="49"/>
      <c r="U127" s="49"/>
      <c r="V127" s="49"/>
      <c r="W127" s="49"/>
      <c r="X127" s="49"/>
      <c r="Y127" s="49"/>
      <c r="Z127" s="50"/>
    </row>
    <row r="128" spans="1:26" ht="20.100000000000001" customHeight="1" x14ac:dyDescent="0.15">
      <c r="A128" s="9"/>
      <c r="B128" s="9"/>
      <c r="C128" s="41"/>
      <c r="D128" s="42"/>
      <c r="E128" s="42"/>
      <c r="F128" s="42"/>
      <c r="G128" s="42"/>
      <c r="H128" s="42"/>
      <c r="I128" s="64"/>
      <c r="J128" s="63"/>
      <c r="K128" s="64"/>
      <c r="L128" s="63"/>
      <c r="M128" s="63"/>
      <c r="N128" s="63"/>
      <c r="O128" s="63"/>
      <c r="P128" s="63"/>
      <c r="Q128" s="83"/>
      <c r="R128" s="63"/>
      <c r="S128" s="63"/>
      <c r="T128" s="63"/>
      <c r="U128" s="63"/>
      <c r="V128" s="63"/>
      <c r="W128" s="63"/>
      <c r="X128" s="63"/>
      <c r="Y128" s="63"/>
      <c r="Z128" s="44"/>
    </row>
    <row r="129" spans="1:26" ht="20.100000000000001" customHeight="1" x14ac:dyDescent="0.15">
      <c r="A129" s="9"/>
      <c r="B129" s="9"/>
      <c r="C129" s="30"/>
      <c r="D129" s="30"/>
      <c r="E129" s="30"/>
      <c r="F129" s="30"/>
      <c r="G129" s="30"/>
      <c r="H129" s="30"/>
      <c r="I129" s="37"/>
      <c r="J129" s="37"/>
      <c r="K129" s="37"/>
      <c r="L129" s="37"/>
      <c r="M129" s="37"/>
      <c r="N129" s="37"/>
      <c r="O129" s="37"/>
      <c r="P129" s="37"/>
      <c r="Q129" s="38"/>
      <c r="R129" s="37"/>
      <c r="S129" s="37"/>
      <c r="T129" s="37"/>
      <c r="U129" s="37"/>
      <c r="V129" s="37"/>
      <c r="W129" s="37"/>
      <c r="X129" s="37"/>
      <c r="Y129" s="37"/>
      <c r="Z129" s="30"/>
    </row>
    <row r="130" spans="1:26" ht="15.75" hidden="1" customHeight="1" x14ac:dyDescent="0.15">
      <c r="A130" s="9"/>
      <c r="B130" s="9"/>
      <c r="C130" s="30"/>
      <c r="D130" s="30"/>
      <c r="E130" s="30"/>
      <c r="F130" s="30"/>
      <c r="G130" s="30"/>
      <c r="H130" s="30"/>
      <c r="I130" s="37"/>
      <c r="J130" s="37"/>
      <c r="K130" s="37"/>
      <c r="L130" s="37"/>
      <c r="M130" s="37"/>
      <c r="N130" s="37"/>
      <c r="O130" s="37"/>
      <c r="P130" s="37"/>
      <c r="Q130" s="38"/>
      <c r="R130" s="37"/>
      <c r="S130" s="37"/>
      <c r="T130" s="37"/>
      <c r="U130" s="37"/>
      <c r="V130" s="37"/>
      <c r="W130" s="37"/>
      <c r="X130" s="37"/>
      <c r="Y130" s="37"/>
      <c r="Z130" s="30"/>
    </row>
    <row r="131" spans="1:26" ht="15.75" hidden="1" customHeight="1" x14ac:dyDescent="0.15">
      <c r="A131" s="9"/>
      <c r="B131" s="9"/>
      <c r="C131" s="30"/>
      <c r="D131" s="30"/>
      <c r="E131" s="30"/>
      <c r="F131" s="30"/>
      <c r="G131" s="30"/>
      <c r="H131" s="30"/>
      <c r="I131" s="37"/>
      <c r="J131" s="37"/>
      <c r="K131" s="37"/>
      <c r="L131" s="37"/>
      <c r="M131" s="37"/>
      <c r="N131" s="37"/>
      <c r="O131" s="37"/>
      <c r="P131" s="37"/>
      <c r="Q131" s="38"/>
      <c r="R131" s="37"/>
      <c r="S131" s="37"/>
      <c r="T131" s="37"/>
      <c r="U131" s="37"/>
      <c r="V131" s="37"/>
      <c r="W131" s="37"/>
      <c r="X131" s="37"/>
      <c r="Y131" s="37"/>
      <c r="Z131" s="30"/>
    </row>
    <row r="132" spans="1:26" ht="15.75" hidden="1" customHeight="1" x14ac:dyDescent="0.15">
      <c r="A132" s="9"/>
      <c r="B132" s="9"/>
      <c r="C132" s="30"/>
      <c r="D132" s="30"/>
      <c r="E132" s="30"/>
      <c r="F132" s="30"/>
      <c r="G132" s="30"/>
      <c r="H132" s="30"/>
      <c r="I132" s="37"/>
      <c r="J132" s="37"/>
      <c r="K132" s="37"/>
      <c r="L132" s="37"/>
      <c r="M132" s="37"/>
      <c r="N132" s="37"/>
      <c r="O132" s="37"/>
      <c r="P132" s="37"/>
      <c r="Q132" s="38"/>
      <c r="R132" s="37"/>
      <c r="S132" s="37"/>
      <c r="T132" s="37"/>
      <c r="U132" s="37"/>
      <c r="V132" s="37"/>
      <c r="W132" s="37"/>
      <c r="X132" s="37"/>
      <c r="Y132" s="37"/>
      <c r="Z132" s="30"/>
    </row>
    <row r="133" spans="1:26" ht="15.75" hidden="1" customHeight="1" x14ac:dyDescent="0.15">
      <c r="A133" s="9"/>
      <c r="B133" s="9"/>
      <c r="C133" s="30"/>
      <c r="D133" s="30"/>
      <c r="E133" s="30"/>
      <c r="F133" s="30"/>
      <c r="G133" s="30"/>
      <c r="H133" s="30"/>
      <c r="I133" s="37"/>
      <c r="J133" s="37"/>
      <c r="K133" s="37"/>
      <c r="L133" s="37"/>
      <c r="M133" s="37"/>
      <c r="N133" s="37"/>
      <c r="O133" s="37"/>
      <c r="P133" s="37"/>
      <c r="Q133" s="38"/>
      <c r="R133" s="37"/>
      <c r="S133" s="37"/>
      <c r="T133" s="37"/>
      <c r="U133" s="37"/>
      <c r="V133" s="37"/>
      <c r="W133" s="37"/>
      <c r="X133" s="37"/>
      <c r="Y133" s="37"/>
      <c r="Z133" s="30"/>
    </row>
    <row r="134" spans="1:26" ht="15.75" hidden="1" customHeight="1" x14ac:dyDescent="0.15">
      <c r="A134" s="9"/>
      <c r="B134" s="9"/>
      <c r="C134" s="30"/>
      <c r="D134" s="30"/>
      <c r="E134" s="30"/>
      <c r="F134" s="30"/>
      <c r="G134" s="30"/>
      <c r="H134" s="30"/>
      <c r="I134" s="37"/>
      <c r="J134" s="37"/>
      <c r="K134" s="37"/>
      <c r="L134" s="37"/>
      <c r="M134" s="37"/>
      <c r="N134" s="37"/>
      <c r="O134" s="37"/>
      <c r="P134" s="37"/>
      <c r="Q134" s="38"/>
      <c r="R134" s="37"/>
      <c r="S134" s="37"/>
      <c r="T134" s="37"/>
      <c r="U134" s="37"/>
      <c r="V134" s="37"/>
      <c r="W134" s="37"/>
      <c r="X134" s="37"/>
      <c r="Y134" s="37"/>
      <c r="Z134" s="30"/>
    </row>
    <row r="135" spans="1:26" ht="15.75" hidden="1" customHeight="1" x14ac:dyDescent="0.15">
      <c r="A135" s="9"/>
      <c r="B135" s="9"/>
      <c r="C135" s="30"/>
      <c r="D135" s="30"/>
      <c r="E135" s="30"/>
      <c r="F135" s="30"/>
      <c r="G135" s="30"/>
      <c r="H135" s="30"/>
      <c r="I135" s="37"/>
      <c r="J135" s="37"/>
      <c r="K135" s="37"/>
      <c r="L135" s="37"/>
      <c r="M135" s="37"/>
      <c r="N135" s="37"/>
      <c r="O135" s="37"/>
      <c r="P135" s="37"/>
      <c r="Q135" s="38"/>
      <c r="R135" s="37"/>
      <c r="S135" s="37"/>
      <c r="T135" s="37"/>
      <c r="U135" s="37"/>
      <c r="V135" s="37"/>
      <c r="W135" s="37"/>
      <c r="X135" s="37"/>
      <c r="Y135" s="37"/>
      <c r="Z135" s="30"/>
    </row>
    <row r="136" spans="1:26" ht="15.75" hidden="1" customHeight="1" x14ac:dyDescent="0.15">
      <c r="A136" s="9"/>
      <c r="B136" s="9"/>
      <c r="C136" s="30"/>
      <c r="D136" s="30"/>
      <c r="E136" s="30"/>
      <c r="F136" s="30"/>
      <c r="G136" s="30"/>
      <c r="H136" s="30"/>
      <c r="I136" s="37"/>
      <c r="J136" s="37"/>
      <c r="K136" s="37"/>
      <c r="L136" s="37"/>
      <c r="M136" s="37"/>
      <c r="N136" s="37"/>
      <c r="O136" s="37"/>
      <c r="P136" s="37"/>
      <c r="Q136" s="38"/>
      <c r="R136" s="37"/>
      <c r="S136" s="37"/>
      <c r="T136" s="37"/>
      <c r="U136" s="37"/>
      <c r="V136" s="37"/>
      <c r="W136" s="37"/>
      <c r="X136" s="37"/>
      <c r="Y136" s="37"/>
      <c r="Z136" s="30"/>
    </row>
    <row r="137" spans="1:26" ht="15.75" hidden="1" customHeight="1" x14ac:dyDescent="0.15">
      <c r="A137" s="9"/>
      <c r="B137" s="9"/>
      <c r="C137" s="30"/>
      <c r="D137" s="30"/>
      <c r="E137" s="30"/>
      <c r="F137" s="30"/>
      <c r="G137" s="30"/>
      <c r="H137" s="30"/>
      <c r="I137" s="37"/>
      <c r="J137" s="37"/>
      <c r="K137" s="37"/>
      <c r="L137" s="37"/>
      <c r="M137" s="37"/>
      <c r="N137" s="37"/>
      <c r="O137" s="37"/>
      <c r="P137" s="37"/>
      <c r="Q137" s="38"/>
      <c r="R137" s="37"/>
      <c r="S137" s="37"/>
      <c r="T137" s="37"/>
      <c r="U137" s="37"/>
      <c r="V137" s="37"/>
      <c r="W137" s="37"/>
      <c r="X137" s="37"/>
      <c r="Y137" s="37"/>
      <c r="Z137" s="30"/>
    </row>
    <row r="138" spans="1:26" ht="15.75" hidden="1" customHeight="1" x14ac:dyDescent="0.15">
      <c r="A138" s="9"/>
      <c r="B138" s="9"/>
      <c r="C138" s="30"/>
      <c r="D138" s="30"/>
      <c r="E138" s="30"/>
      <c r="F138" s="30"/>
      <c r="G138" s="30"/>
      <c r="H138" s="30"/>
      <c r="I138" s="37"/>
      <c r="J138" s="37"/>
      <c r="K138" s="37"/>
      <c r="L138" s="37"/>
      <c r="M138" s="37"/>
      <c r="N138" s="37"/>
      <c r="O138" s="37"/>
      <c r="P138" s="37"/>
      <c r="Q138" s="38"/>
      <c r="R138" s="37"/>
      <c r="S138" s="37"/>
      <c r="T138" s="37"/>
      <c r="U138" s="37"/>
      <c r="V138" s="37"/>
      <c r="W138" s="37"/>
      <c r="X138" s="37"/>
      <c r="Y138" s="37"/>
      <c r="Z138" s="30"/>
    </row>
    <row r="139" spans="1:26" ht="15.75" hidden="1" customHeight="1" x14ac:dyDescent="0.15">
      <c r="A139" s="9"/>
      <c r="B139" s="9"/>
      <c r="C139" s="30"/>
      <c r="D139" s="30"/>
      <c r="E139" s="30"/>
      <c r="F139" s="30"/>
      <c r="G139" s="30"/>
      <c r="H139" s="30"/>
      <c r="I139" s="37"/>
      <c r="J139" s="37"/>
      <c r="K139" s="37"/>
      <c r="L139" s="37"/>
      <c r="M139" s="37"/>
      <c r="N139" s="37"/>
      <c r="O139" s="37"/>
      <c r="P139" s="37"/>
      <c r="Q139" s="38"/>
      <c r="R139" s="37"/>
      <c r="S139" s="37"/>
      <c r="T139" s="37"/>
      <c r="U139" s="37"/>
      <c r="V139" s="37"/>
      <c r="W139" s="37"/>
      <c r="X139" s="37"/>
      <c r="Y139" s="37"/>
      <c r="Z139" s="30"/>
    </row>
    <row r="140" spans="1:26" ht="15.75" hidden="1" customHeight="1" x14ac:dyDescent="0.15">
      <c r="A140" s="9"/>
      <c r="B140" s="9"/>
      <c r="C140" s="30"/>
      <c r="D140" s="30"/>
      <c r="E140" s="30"/>
      <c r="F140" s="30"/>
      <c r="G140" s="30"/>
      <c r="H140" s="30"/>
      <c r="I140" s="37"/>
      <c r="J140" s="37"/>
      <c r="K140" s="37"/>
      <c r="L140" s="37"/>
      <c r="M140" s="37"/>
      <c r="N140" s="37"/>
      <c r="O140" s="37"/>
      <c r="P140" s="37"/>
      <c r="Q140" s="38"/>
      <c r="R140" s="37"/>
      <c r="S140" s="37"/>
      <c r="T140" s="37"/>
      <c r="U140" s="37"/>
      <c r="V140" s="37"/>
      <c r="W140" s="37"/>
      <c r="X140" s="37"/>
      <c r="Y140" s="37"/>
      <c r="Z140" s="30"/>
    </row>
    <row r="141" spans="1:26" ht="15.75" hidden="1" customHeight="1" x14ac:dyDescent="0.15">
      <c r="A141" s="9"/>
      <c r="B141" s="9"/>
      <c r="C141" s="30"/>
      <c r="D141" s="30"/>
      <c r="E141" s="30"/>
      <c r="F141" s="30"/>
      <c r="G141" s="30"/>
      <c r="H141" s="30"/>
      <c r="I141" s="37"/>
      <c r="J141" s="37"/>
      <c r="K141" s="37"/>
      <c r="L141" s="37"/>
      <c r="M141" s="37"/>
      <c r="N141" s="37"/>
      <c r="O141" s="37"/>
      <c r="P141" s="37"/>
      <c r="Q141" s="38"/>
      <c r="R141" s="37"/>
      <c r="S141" s="37"/>
      <c r="T141" s="37"/>
      <c r="U141" s="37"/>
      <c r="V141" s="37"/>
      <c r="W141" s="37"/>
      <c r="X141" s="37"/>
      <c r="Y141" s="37"/>
      <c r="Z141" s="30"/>
    </row>
    <row r="142" spans="1:26" ht="15.75" hidden="1" customHeight="1" x14ac:dyDescent="0.15">
      <c r="A142" s="9"/>
      <c r="B142" s="9"/>
      <c r="C142" s="30"/>
      <c r="D142" s="30"/>
      <c r="E142" s="30"/>
      <c r="F142" s="30"/>
      <c r="G142" s="30"/>
      <c r="H142" s="30"/>
      <c r="I142" s="37"/>
      <c r="J142" s="37"/>
      <c r="K142" s="37"/>
      <c r="L142" s="37"/>
      <c r="M142" s="37"/>
      <c r="N142" s="37"/>
      <c r="O142" s="37"/>
      <c r="P142" s="37"/>
      <c r="Q142" s="38"/>
      <c r="R142" s="37"/>
      <c r="S142" s="37"/>
      <c r="T142" s="37"/>
      <c r="U142" s="37"/>
      <c r="V142" s="37"/>
      <c r="W142" s="37"/>
      <c r="X142" s="37"/>
      <c r="Y142" s="37"/>
      <c r="Z142" s="30"/>
    </row>
    <row r="143" spans="1:26" ht="15.75" hidden="1" customHeight="1" x14ac:dyDescent="0.15">
      <c r="A143" s="9"/>
      <c r="B143" s="9"/>
      <c r="C143" s="30"/>
      <c r="D143" s="30"/>
      <c r="E143" s="30"/>
      <c r="F143" s="30"/>
      <c r="G143" s="30"/>
      <c r="H143" s="30"/>
      <c r="I143" s="37"/>
      <c r="J143" s="37"/>
      <c r="K143" s="37"/>
      <c r="L143" s="37"/>
      <c r="M143" s="37"/>
      <c r="N143" s="37"/>
      <c r="O143" s="37"/>
      <c r="P143" s="37"/>
      <c r="Q143" s="38"/>
      <c r="R143" s="37"/>
      <c r="S143" s="37"/>
      <c r="T143" s="37"/>
      <c r="U143" s="37"/>
      <c r="V143" s="37"/>
      <c r="W143" s="37"/>
      <c r="X143" s="37"/>
      <c r="Y143" s="37"/>
      <c r="Z143" s="30"/>
    </row>
    <row r="144" spans="1:26" ht="15.75" hidden="1" customHeight="1" x14ac:dyDescent="0.15">
      <c r="A144" s="9"/>
      <c r="B144" s="9"/>
      <c r="C144" s="30"/>
      <c r="D144" s="30"/>
      <c r="E144" s="30"/>
      <c r="F144" s="30"/>
      <c r="G144" s="30"/>
      <c r="H144" s="30"/>
      <c r="I144" s="37"/>
      <c r="J144" s="37"/>
      <c r="K144" s="37"/>
      <c r="L144" s="37"/>
      <c r="M144" s="37"/>
      <c r="N144" s="37"/>
      <c r="O144" s="37"/>
      <c r="P144" s="37"/>
      <c r="Q144" s="38"/>
      <c r="R144" s="37"/>
      <c r="S144" s="37"/>
      <c r="T144" s="37"/>
      <c r="U144" s="37"/>
      <c r="V144" s="37"/>
      <c r="W144" s="37"/>
      <c r="X144" s="37"/>
      <c r="Y144" s="37"/>
      <c r="Z144" s="30"/>
    </row>
    <row r="145" spans="1:26" ht="15.75" hidden="1" customHeight="1" x14ac:dyDescent="0.15">
      <c r="A145" s="9"/>
      <c r="B145" s="9"/>
      <c r="C145" s="30"/>
      <c r="D145" s="30"/>
      <c r="E145" s="30"/>
      <c r="F145" s="30"/>
      <c r="G145" s="30"/>
      <c r="H145" s="30"/>
      <c r="I145" s="37"/>
      <c r="J145" s="37"/>
      <c r="K145" s="37"/>
      <c r="L145" s="37"/>
      <c r="M145" s="37"/>
      <c r="N145" s="37"/>
      <c r="O145" s="37"/>
      <c r="P145" s="37"/>
      <c r="Q145" s="38"/>
      <c r="R145" s="37"/>
      <c r="S145" s="37"/>
      <c r="T145" s="37"/>
      <c r="U145" s="37"/>
      <c r="V145" s="37"/>
      <c r="W145" s="37"/>
      <c r="X145" s="37"/>
      <c r="Y145" s="37"/>
      <c r="Z145" s="30"/>
    </row>
    <row r="146" spans="1:26" ht="15.75" hidden="1" customHeight="1" x14ac:dyDescent="0.15">
      <c r="A146" s="9"/>
      <c r="B146" s="9"/>
      <c r="C146" s="30"/>
      <c r="D146" s="30"/>
      <c r="E146" s="30"/>
      <c r="F146" s="30"/>
      <c r="G146" s="30"/>
      <c r="H146" s="30"/>
      <c r="I146" s="37"/>
      <c r="J146" s="37"/>
      <c r="K146" s="37"/>
      <c r="L146" s="37"/>
      <c r="M146" s="37"/>
      <c r="N146" s="37"/>
      <c r="O146" s="37"/>
      <c r="P146" s="37"/>
      <c r="Q146" s="38"/>
      <c r="R146" s="37"/>
      <c r="S146" s="37"/>
      <c r="T146" s="37"/>
      <c r="U146" s="37"/>
      <c r="V146" s="37"/>
      <c r="W146" s="37"/>
      <c r="X146" s="37"/>
      <c r="Y146" s="37"/>
      <c r="Z146" s="30"/>
    </row>
    <row r="147" spans="1:26" ht="15.75" hidden="1" customHeight="1" x14ac:dyDescent="0.15">
      <c r="A147" s="9"/>
      <c r="B147" s="9"/>
      <c r="C147" s="30"/>
      <c r="D147" s="30"/>
      <c r="E147" s="30"/>
      <c r="F147" s="30"/>
      <c r="G147" s="30"/>
      <c r="H147" s="30"/>
      <c r="I147" s="37"/>
      <c r="J147" s="37"/>
      <c r="K147" s="37"/>
      <c r="L147" s="37"/>
      <c r="M147" s="37"/>
      <c r="N147" s="37"/>
      <c r="O147" s="37"/>
      <c r="P147" s="37"/>
      <c r="Q147" s="38"/>
      <c r="R147" s="37"/>
      <c r="S147" s="37"/>
      <c r="T147" s="37"/>
      <c r="U147" s="37"/>
      <c r="V147" s="37"/>
      <c r="W147" s="37"/>
      <c r="X147" s="37"/>
      <c r="Y147" s="37"/>
      <c r="Z147" s="30"/>
    </row>
    <row r="148" spans="1:26" ht="15.75" hidden="1" customHeight="1" x14ac:dyDescent="0.15">
      <c r="A148" s="9"/>
      <c r="B148" s="9"/>
      <c r="C148" s="30"/>
      <c r="D148" s="30"/>
      <c r="E148" s="30"/>
      <c r="F148" s="30"/>
      <c r="G148" s="30"/>
      <c r="H148" s="30"/>
      <c r="I148" s="37"/>
      <c r="J148" s="37"/>
      <c r="K148" s="37"/>
      <c r="L148" s="37"/>
      <c r="M148" s="37"/>
      <c r="N148" s="37"/>
      <c r="O148" s="37"/>
      <c r="P148" s="37"/>
      <c r="Q148" s="38"/>
      <c r="R148" s="37"/>
      <c r="S148" s="37"/>
      <c r="T148" s="37"/>
      <c r="U148" s="37"/>
      <c r="V148" s="37"/>
      <c r="W148" s="37"/>
      <c r="X148" s="37"/>
      <c r="Y148" s="37"/>
      <c r="Z148" s="30"/>
    </row>
    <row r="149" spans="1:26" ht="20.100000000000001" customHeight="1" x14ac:dyDescent="0.15">
      <c r="A149" s="9"/>
      <c r="B149" s="9"/>
      <c r="C149" s="30"/>
      <c r="D149" s="30"/>
      <c r="E149" s="30"/>
      <c r="F149" s="30"/>
      <c r="G149" s="30"/>
      <c r="H149" s="30"/>
      <c r="I149" s="37"/>
      <c r="J149" s="30"/>
      <c r="K149" s="30"/>
      <c r="L149" s="30"/>
      <c r="M149" s="30"/>
      <c r="N149" s="30"/>
      <c r="O149" s="30"/>
      <c r="P149" s="30"/>
      <c r="Q149" s="84"/>
      <c r="R149" s="30"/>
      <c r="S149" s="30"/>
      <c r="T149" s="30"/>
      <c r="U149" s="30"/>
      <c r="V149" s="30"/>
      <c r="W149" s="30"/>
      <c r="X149" s="30"/>
      <c r="Y149" s="30"/>
      <c r="Z149" s="30"/>
    </row>
    <row r="150" spans="1:26" ht="20.100000000000001" customHeight="1" x14ac:dyDescent="0.15">
      <c r="A150" s="9"/>
      <c r="B150" s="9"/>
      <c r="C150" s="157" t="s">
        <v>139</v>
      </c>
      <c r="D150" s="158"/>
      <c r="E150" s="158"/>
      <c r="F150" s="158"/>
      <c r="G150" s="158"/>
      <c r="H150" s="159"/>
      <c r="I150" s="66"/>
      <c r="K150" s="66"/>
    </row>
    <row r="151" spans="1:26" ht="20.100000000000001" customHeight="1" x14ac:dyDescent="0.15">
      <c r="A151" s="9"/>
      <c r="B151" s="9"/>
      <c r="C151" s="23"/>
      <c r="D151" s="67"/>
      <c r="E151" s="67"/>
      <c r="F151" s="67"/>
      <c r="G151" s="67"/>
      <c r="H151" s="67"/>
      <c r="I151" s="25"/>
      <c r="J151" s="25"/>
      <c r="K151" s="25"/>
      <c r="L151" s="25"/>
      <c r="M151" s="25"/>
      <c r="N151" s="25"/>
      <c r="O151" s="25"/>
      <c r="P151" s="25"/>
      <c r="Q151" s="25"/>
      <c r="R151" s="25"/>
      <c r="S151" s="25"/>
      <c r="T151" s="25"/>
      <c r="U151" s="25"/>
      <c r="V151" s="25"/>
      <c r="W151" s="25"/>
      <c r="X151" s="25"/>
      <c r="Y151" s="25"/>
      <c r="Z151" s="68"/>
    </row>
    <row r="152" spans="1:26" ht="20.100000000000001" customHeight="1" x14ac:dyDescent="0.15">
      <c r="A152" s="9"/>
      <c r="B152" s="9"/>
      <c r="C152" s="23"/>
      <c r="D152" s="85" t="s">
        <v>63</v>
      </c>
      <c r="E152" s="24"/>
      <c r="F152" s="24"/>
      <c r="G152" s="24"/>
      <c r="H152" s="24"/>
      <c r="I152" s="24"/>
      <c r="J152" s="24"/>
      <c r="K152" s="24"/>
      <c r="L152" s="24"/>
      <c r="M152" s="24"/>
      <c r="N152" s="24"/>
      <c r="O152" s="24"/>
      <c r="P152" s="24"/>
      <c r="Q152" s="24"/>
      <c r="R152" s="24"/>
      <c r="S152" s="24"/>
      <c r="T152" s="24"/>
      <c r="U152" s="24"/>
      <c r="V152" s="24"/>
      <c r="W152" s="24"/>
      <c r="X152" s="49"/>
      <c r="Y152" s="30"/>
      <c r="Z152" s="50"/>
    </row>
    <row r="153" spans="1:26" ht="20.100000000000001" customHeight="1" x14ac:dyDescent="0.15">
      <c r="A153" s="9">
        <f>IF(AND($I153&lt;&gt;"しない", $I153&lt;&gt;"する"), 1001, 0)</f>
        <v>0</v>
      </c>
      <c r="B153" s="9"/>
      <c r="C153" s="32"/>
      <c r="D153" s="28">
        <v>1</v>
      </c>
      <c r="E153" s="30" t="s">
        <v>64</v>
      </c>
      <c r="F153" s="30"/>
      <c r="G153" s="30"/>
      <c r="H153" s="30"/>
      <c r="I153" s="133" t="s">
        <v>67</v>
      </c>
      <c r="J153" s="161"/>
      <c r="K153" s="161"/>
      <c r="L153" s="161"/>
      <c r="M153" s="161"/>
      <c r="N153" s="30"/>
      <c r="O153" s="30"/>
      <c r="P153" s="30"/>
      <c r="Q153" s="30"/>
      <c r="R153" s="30"/>
      <c r="S153" s="30"/>
      <c r="T153" s="30"/>
      <c r="U153" s="30"/>
      <c r="Z153" s="31"/>
    </row>
    <row r="154" spans="1:26" ht="20.100000000000001" customHeight="1" x14ac:dyDescent="0.15">
      <c r="A154" s="9"/>
      <c r="B154" s="9"/>
      <c r="C154" s="52"/>
      <c r="D154" s="30"/>
      <c r="E154" s="30"/>
      <c r="F154" s="30"/>
      <c r="G154" s="30"/>
      <c r="H154" s="30"/>
      <c r="I154" s="86"/>
      <c r="J154" s="51" t="s">
        <v>65</v>
      </c>
      <c r="K154" s="51"/>
      <c r="L154" s="51"/>
      <c r="M154" s="51"/>
      <c r="N154" s="51"/>
      <c r="O154" s="51"/>
      <c r="P154" s="51"/>
      <c r="Q154" s="51"/>
      <c r="R154" s="51"/>
      <c r="S154" s="51"/>
      <c r="T154" s="51"/>
      <c r="U154" s="30"/>
      <c r="Z154" s="31"/>
    </row>
    <row r="155" spans="1:26" ht="20.100000000000001" customHeight="1" x14ac:dyDescent="0.15">
      <c r="A155" s="9">
        <f>IF(AND($I153="する",OR(TRIM($I155)="", NOT(OR(IFERROR(SEARCH(" ",$I155),0)&gt;0, IFERROR(SEARCH("　",$I155),0)&gt;0)))), 1001, 0)</f>
        <v>0</v>
      </c>
      <c r="B155" s="9"/>
      <c r="C155" s="32"/>
      <c r="D155" s="28">
        <v>2</v>
      </c>
      <c r="E155" s="6" t="s">
        <v>150</v>
      </c>
      <c r="I155" s="133"/>
      <c r="J155" s="133"/>
      <c r="K155" s="133"/>
      <c r="L155" s="133"/>
      <c r="M155" s="133"/>
      <c r="N155" s="133"/>
      <c r="O155" s="133"/>
      <c r="P155" s="133"/>
      <c r="Q155" s="133"/>
      <c r="R155" s="133"/>
      <c r="S155" s="133"/>
      <c r="T155" s="133"/>
      <c r="U155" s="133"/>
      <c r="V155" s="133"/>
      <c r="W155" s="133"/>
      <c r="X155" s="133"/>
      <c r="Y155" s="133"/>
      <c r="Z155" s="50"/>
    </row>
    <row r="156" spans="1:26" ht="20.100000000000001" customHeight="1" x14ac:dyDescent="0.15">
      <c r="A156" s="9"/>
      <c r="B156" s="9"/>
      <c r="C156" s="32"/>
      <c r="D156" s="28"/>
      <c r="E156" s="30"/>
      <c r="F156" s="30"/>
      <c r="G156" s="30"/>
      <c r="H156" s="30"/>
      <c r="I156" s="55"/>
      <c r="J156" s="51" t="s">
        <v>218</v>
      </c>
      <c r="K156" s="51"/>
      <c r="L156" s="51"/>
      <c r="M156" s="51"/>
      <c r="N156" s="51"/>
      <c r="O156" s="51"/>
      <c r="P156" s="51"/>
      <c r="Q156" s="51"/>
      <c r="R156" s="51"/>
      <c r="S156" s="51"/>
      <c r="T156" s="51"/>
      <c r="U156" s="51"/>
      <c r="V156" s="51"/>
      <c r="W156" s="51"/>
      <c r="X156" s="51"/>
      <c r="Y156" s="51"/>
      <c r="Z156" s="50"/>
    </row>
    <row r="157" spans="1:26" ht="20.100000000000001" customHeight="1" x14ac:dyDescent="0.15">
      <c r="A157" s="9">
        <f>IF(AND($I153="する",OR(TRIM($I157)="", NOT(OR(IFERROR(SEARCH(" ",$I157),0)&gt;0, IFERROR(SEARCH("　",$I157),0)&gt;0)))), 1001, 0)</f>
        <v>0</v>
      </c>
      <c r="B157" s="9"/>
      <c r="C157" s="32"/>
      <c r="D157" s="28">
        <v>3</v>
      </c>
      <c r="E157" s="6" t="s">
        <v>151</v>
      </c>
      <c r="I157" s="133"/>
      <c r="J157" s="133"/>
      <c r="K157" s="133"/>
      <c r="L157" s="133"/>
      <c r="M157" s="133"/>
      <c r="N157" s="133"/>
      <c r="O157" s="133"/>
      <c r="P157" s="133"/>
      <c r="Q157" s="133"/>
      <c r="R157" s="133"/>
      <c r="S157" s="133"/>
      <c r="T157" s="133"/>
      <c r="U157" s="133"/>
      <c r="V157" s="133"/>
      <c r="W157" s="133"/>
      <c r="X157" s="133"/>
      <c r="Y157" s="133"/>
      <c r="Z157" s="50"/>
    </row>
    <row r="158" spans="1:26" ht="20.100000000000001" customHeight="1" x14ac:dyDescent="0.15">
      <c r="A158" s="9"/>
      <c r="B158" s="9"/>
      <c r="C158" s="52"/>
      <c r="D158" s="30"/>
      <c r="E158" s="30"/>
      <c r="F158" s="30"/>
      <c r="G158" s="30"/>
      <c r="H158" s="30"/>
      <c r="I158" s="55"/>
      <c r="J158" s="51" t="s">
        <v>219</v>
      </c>
      <c r="K158" s="51"/>
      <c r="L158" s="51"/>
      <c r="M158" s="51"/>
      <c r="N158" s="51"/>
      <c r="O158" s="51"/>
      <c r="P158" s="51"/>
      <c r="Q158" s="51"/>
      <c r="R158" s="51"/>
      <c r="S158" s="51"/>
      <c r="T158" s="51"/>
      <c r="U158" s="51"/>
      <c r="V158" s="51"/>
      <c r="W158" s="51"/>
      <c r="X158" s="51"/>
      <c r="Y158" s="51"/>
      <c r="Z158" s="50"/>
    </row>
    <row r="159" spans="1:26" ht="20.100000000000001" customHeight="1" x14ac:dyDescent="0.15">
      <c r="A159" s="9">
        <f>IF(AND($I153="する",OR(TRIM($I159)="", LEN($I159)&lt;&gt;8, NOT(ISNUMBER(VALUE(I159))), IFERROR(SEARCH("-", $I159),0)&gt;0)), 1001, 0)</f>
        <v>0</v>
      </c>
      <c r="B159" s="9"/>
      <c r="C159" s="32"/>
      <c r="D159" s="28">
        <v>4</v>
      </c>
      <c r="E159" s="6" t="s">
        <v>97</v>
      </c>
      <c r="I159" s="133"/>
      <c r="J159" s="133"/>
      <c r="K159" s="133"/>
      <c r="L159" s="133"/>
      <c r="M159" s="133"/>
      <c r="N159" s="30"/>
      <c r="O159" s="30"/>
      <c r="P159" s="30"/>
      <c r="Q159" s="30"/>
      <c r="R159" s="30"/>
      <c r="S159" s="30"/>
      <c r="T159" s="30"/>
      <c r="U159" s="30"/>
      <c r="V159" s="30"/>
      <c r="W159" s="30"/>
      <c r="X159" s="30"/>
      <c r="Y159" s="30"/>
      <c r="Z159" s="50"/>
    </row>
    <row r="160" spans="1:26" ht="20.100000000000001" customHeight="1" x14ac:dyDescent="0.15">
      <c r="A160" s="9"/>
      <c r="B160" s="9"/>
      <c r="C160" s="52"/>
      <c r="D160" s="30"/>
      <c r="E160" s="30"/>
      <c r="F160" s="30"/>
      <c r="G160" s="30"/>
      <c r="H160" s="30"/>
      <c r="I160" s="48"/>
      <c r="J160" s="51" t="s">
        <v>221</v>
      </c>
      <c r="K160" s="49"/>
      <c r="L160" s="49"/>
      <c r="M160" s="49"/>
      <c r="N160" s="49"/>
      <c r="O160" s="49"/>
      <c r="P160" s="49"/>
      <c r="Q160" s="49"/>
      <c r="R160" s="49"/>
      <c r="S160" s="49"/>
      <c r="T160" s="49"/>
      <c r="U160" s="49"/>
      <c r="V160" s="49"/>
      <c r="W160" s="49"/>
      <c r="X160" s="49"/>
      <c r="Y160" s="49"/>
      <c r="Z160" s="50"/>
    </row>
    <row r="161" spans="1:27" ht="20.100000000000001" customHeight="1" x14ac:dyDescent="0.15">
      <c r="A161" s="9">
        <f>IF(AND($I153="する",TRIM($I161)=""), 1001, 0)</f>
        <v>0</v>
      </c>
      <c r="B161" s="9"/>
      <c r="C161" s="32"/>
      <c r="D161" s="28">
        <v>5</v>
      </c>
      <c r="E161" s="6" t="s">
        <v>0</v>
      </c>
      <c r="I161" s="219"/>
      <c r="J161" s="220"/>
      <c r="K161" s="220"/>
      <c r="L161" s="220"/>
      <c r="M161" s="220"/>
      <c r="N161" s="30"/>
      <c r="O161" s="30"/>
      <c r="P161" s="30"/>
      <c r="Q161" s="30"/>
      <c r="R161" s="30"/>
      <c r="S161" s="30"/>
      <c r="T161" s="30"/>
      <c r="U161" s="30"/>
      <c r="V161" s="30"/>
      <c r="W161" s="30"/>
      <c r="X161" s="30"/>
      <c r="Y161" s="30"/>
      <c r="Z161" s="50"/>
    </row>
    <row r="162" spans="1:27" ht="20.100000000000001" customHeight="1" x14ac:dyDescent="0.15">
      <c r="A162" s="9"/>
      <c r="B162" s="9"/>
      <c r="C162" s="32"/>
      <c r="D162" s="28"/>
      <c r="E162" s="30"/>
      <c r="F162" s="30"/>
      <c r="G162" s="30"/>
      <c r="H162" s="30"/>
      <c r="I162" s="48"/>
      <c r="J162" s="51" t="s">
        <v>222</v>
      </c>
      <c r="K162" s="49"/>
      <c r="L162" s="49"/>
      <c r="M162" s="49"/>
      <c r="N162" s="49"/>
      <c r="O162" s="49"/>
      <c r="P162" s="49"/>
      <c r="Q162" s="49"/>
      <c r="R162" s="49"/>
      <c r="S162" s="49"/>
      <c r="T162" s="49"/>
      <c r="U162" s="49"/>
      <c r="V162" s="49"/>
      <c r="W162" s="49"/>
      <c r="X162" s="49"/>
      <c r="Y162" s="49"/>
      <c r="Z162" s="50"/>
    </row>
    <row r="163" spans="1:27" ht="20.100000000000001" customHeight="1" x14ac:dyDescent="0.15">
      <c r="A163" s="9">
        <f>IF(AND($I153="する",AND($I163&lt;&gt;"", OR(ISERROR(FIND("@"&amp;LEFT($I163,3)&amp;"@", 都道府県3))=FALSE, ISERROR(FIND("@"&amp;LEFT($I163,4)&amp;"@",都道府県4))=FALSE))=FALSE), 1001, 0)</f>
        <v>0</v>
      </c>
      <c r="B163" s="9"/>
      <c r="C163" s="32"/>
      <c r="D163" s="28">
        <v>6</v>
      </c>
      <c r="E163" s="6" t="s">
        <v>107</v>
      </c>
      <c r="I163" s="182"/>
      <c r="J163" s="182"/>
      <c r="K163" s="182"/>
      <c r="L163" s="182"/>
      <c r="M163" s="182"/>
      <c r="N163" s="182"/>
      <c r="O163" s="182"/>
      <c r="P163" s="182"/>
      <c r="Q163" s="183"/>
      <c r="R163" s="182"/>
      <c r="S163" s="182"/>
      <c r="T163" s="182"/>
      <c r="U163" s="182"/>
      <c r="V163" s="182"/>
      <c r="W163" s="182"/>
      <c r="X163" s="182"/>
      <c r="Y163" s="182"/>
      <c r="Z163" s="50"/>
    </row>
    <row r="164" spans="1:27" ht="20.100000000000001" customHeight="1" x14ac:dyDescent="0.15">
      <c r="A164" s="9"/>
      <c r="B164" s="9"/>
      <c r="C164" s="32"/>
      <c r="D164" s="28"/>
      <c r="E164" s="30"/>
      <c r="F164" s="30"/>
      <c r="G164" s="30"/>
      <c r="H164" s="30"/>
      <c r="I164" s="48"/>
      <c r="J164" s="51" t="s">
        <v>6</v>
      </c>
      <c r="K164" s="49"/>
      <c r="L164" s="49"/>
      <c r="M164" s="49"/>
      <c r="N164" s="49"/>
      <c r="O164" s="49"/>
      <c r="P164" s="49"/>
      <c r="Q164" s="49"/>
      <c r="R164" s="49"/>
      <c r="S164" s="49"/>
      <c r="T164" s="49"/>
      <c r="U164" s="49"/>
      <c r="V164" s="49"/>
      <c r="W164" s="49"/>
      <c r="X164" s="49"/>
      <c r="Y164" s="49"/>
      <c r="Z164" s="50"/>
    </row>
    <row r="165" spans="1:27" ht="20.100000000000001" customHeight="1" x14ac:dyDescent="0.15">
      <c r="A165" s="9">
        <f>IF(AND($I153="する",NOT(AND(TRIM($I165)&lt;&gt;"",ISNUMBER(VALUE(SUBSTITUTE($I165,"-",""))),IFERROR(SEARCH("-",$I165),0)&gt;0))), 1001, 0)</f>
        <v>0</v>
      </c>
      <c r="B165" s="9"/>
      <c r="C165" s="32"/>
      <c r="D165" s="28">
        <v>7</v>
      </c>
      <c r="E165" s="6" t="s">
        <v>3</v>
      </c>
      <c r="I165" s="133"/>
      <c r="J165" s="133"/>
      <c r="K165" s="133"/>
      <c r="L165" s="133"/>
      <c r="M165" s="133"/>
      <c r="Y165" s="49"/>
      <c r="Z165" s="50"/>
    </row>
    <row r="166" spans="1:27" ht="20.100000000000001" customHeight="1" x14ac:dyDescent="0.15">
      <c r="A166" s="9"/>
      <c r="B166" s="9"/>
      <c r="C166" s="52"/>
      <c r="D166" s="30"/>
      <c r="E166" s="30"/>
      <c r="F166" s="30"/>
      <c r="G166" s="30"/>
      <c r="H166" s="30"/>
      <c r="I166" s="48"/>
      <c r="J166" s="51" t="s">
        <v>143</v>
      </c>
      <c r="K166" s="49"/>
      <c r="L166" s="49"/>
      <c r="M166" s="49"/>
      <c r="N166" s="49"/>
      <c r="O166" s="49"/>
      <c r="P166" s="49"/>
      <c r="Q166" s="49"/>
      <c r="R166" s="49"/>
      <c r="S166" s="49"/>
      <c r="T166" s="49"/>
      <c r="U166" s="49"/>
      <c r="V166" s="49"/>
      <c r="W166" s="49"/>
      <c r="X166" s="49"/>
      <c r="Y166" s="49"/>
      <c r="Z166" s="50"/>
    </row>
    <row r="167" spans="1:27" ht="20.100000000000001" customHeight="1" x14ac:dyDescent="0.15">
      <c r="A167" s="9">
        <f>IF(AND($I153="する",AND(TRIM($I167)&lt;&gt;"",NOT(AND(ISNUMBER(VALUE(SUBSTITUTE($I167,"-",""))),IFERROR(SEARCH("-",$I167),0)&gt;0)))), 1001, 0)</f>
        <v>0</v>
      </c>
      <c r="B167" s="9"/>
      <c r="C167" s="32"/>
      <c r="D167" s="28">
        <v>8</v>
      </c>
      <c r="E167" s="6" t="s">
        <v>4</v>
      </c>
      <c r="I167" s="133"/>
      <c r="J167" s="133"/>
      <c r="K167" s="133"/>
      <c r="L167" s="133"/>
      <c r="M167" s="133"/>
      <c r="N167" s="49"/>
      <c r="O167" s="49"/>
      <c r="P167" s="49"/>
      <c r="Q167" s="49"/>
      <c r="R167" s="49"/>
      <c r="S167" s="49"/>
      <c r="T167" s="49"/>
      <c r="U167" s="49"/>
      <c r="V167" s="49"/>
      <c r="W167" s="49"/>
      <c r="X167" s="49"/>
      <c r="Y167" s="49"/>
      <c r="Z167" s="50"/>
    </row>
    <row r="168" spans="1:27" ht="20.100000000000001" customHeight="1" x14ac:dyDescent="0.15">
      <c r="A168" s="9"/>
      <c r="B168" s="9"/>
      <c r="C168" s="52"/>
      <c r="D168" s="30"/>
      <c r="E168" s="30"/>
      <c r="F168" s="30"/>
      <c r="G168" s="30"/>
      <c r="H168" s="30"/>
      <c r="I168" s="48"/>
      <c r="J168" s="51" t="s">
        <v>143</v>
      </c>
      <c r="K168" s="49"/>
      <c r="L168" s="49"/>
      <c r="M168" s="49"/>
      <c r="N168" s="49"/>
      <c r="O168" s="49"/>
      <c r="P168" s="49"/>
      <c r="Q168" s="49"/>
      <c r="R168" s="49"/>
      <c r="S168" s="49"/>
      <c r="T168" s="49"/>
      <c r="U168" s="49"/>
      <c r="V168" s="49"/>
      <c r="W168" s="49"/>
      <c r="X168" s="49"/>
      <c r="Y168" s="49"/>
      <c r="Z168" s="50"/>
    </row>
    <row r="169" spans="1:27" ht="20.100000000000001" customHeight="1" x14ac:dyDescent="0.15">
      <c r="A169" s="9">
        <f>IF(AND($I153="する",OR(TRIM($I169)="", NOT(IFERROR(SEARCH("@",$I169),0)&gt;0))), 1001, 0)</f>
        <v>0</v>
      </c>
      <c r="B169" s="9"/>
      <c r="C169" s="32"/>
      <c r="D169" s="28">
        <v>9</v>
      </c>
      <c r="E169" s="6" t="s">
        <v>108</v>
      </c>
      <c r="I169" s="133"/>
      <c r="J169" s="133"/>
      <c r="K169" s="133"/>
      <c r="L169" s="133"/>
      <c r="M169" s="133"/>
      <c r="N169" s="133"/>
      <c r="O169" s="133"/>
      <c r="P169" s="133"/>
      <c r="Q169" s="218"/>
      <c r="R169" s="133"/>
      <c r="S169" s="133"/>
      <c r="T169" s="133"/>
      <c r="U169" s="133"/>
      <c r="V169" s="133"/>
      <c r="W169" s="133"/>
      <c r="X169" s="133"/>
      <c r="Y169" s="133"/>
      <c r="Z169" s="50"/>
    </row>
    <row r="170" spans="1:27" ht="20.100000000000001" customHeight="1" x14ac:dyDescent="0.15">
      <c r="A170" s="9"/>
      <c r="B170" s="9"/>
      <c r="C170" s="52"/>
      <c r="D170" s="30"/>
      <c r="E170" s="30"/>
      <c r="F170" s="30"/>
      <c r="G170" s="30"/>
      <c r="H170" s="30"/>
      <c r="I170" s="48"/>
      <c r="J170" s="57" t="s">
        <v>208</v>
      </c>
      <c r="K170" s="70"/>
      <c r="L170" s="49"/>
      <c r="M170" s="49"/>
      <c r="N170" s="49"/>
      <c r="O170" s="49"/>
      <c r="P170" s="49"/>
      <c r="Q170" s="71"/>
      <c r="R170" s="49"/>
      <c r="S170" s="49"/>
      <c r="T170" s="49"/>
      <c r="U170" s="49"/>
      <c r="V170" s="49"/>
      <c r="W170" s="49"/>
      <c r="X170" s="49"/>
      <c r="Y170" s="49"/>
      <c r="Z170" s="50"/>
    </row>
    <row r="171" spans="1:27" ht="20.100000000000001" customHeight="1" x14ac:dyDescent="0.15">
      <c r="A171" s="9"/>
      <c r="B171" s="9"/>
      <c r="C171" s="41"/>
      <c r="D171" s="42"/>
      <c r="E171" s="42"/>
      <c r="F171" s="42"/>
      <c r="G171" s="42"/>
      <c r="H171" s="42"/>
      <c r="I171" s="63"/>
      <c r="J171" s="63"/>
      <c r="K171" s="64"/>
      <c r="L171" s="63"/>
      <c r="M171" s="63"/>
      <c r="N171" s="63"/>
      <c r="O171" s="63"/>
      <c r="P171" s="63"/>
      <c r="Q171" s="63"/>
      <c r="R171" s="63"/>
      <c r="S171" s="63"/>
      <c r="T171" s="63"/>
      <c r="U171" s="63"/>
      <c r="V171" s="63"/>
      <c r="W171" s="63"/>
      <c r="X171" s="63"/>
      <c r="Y171" s="87"/>
      <c r="Z171" s="44"/>
      <c r="AA171" s="77"/>
    </row>
    <row r="172" spans="1:27" ht="20.100000000000001" customHeight="1" x14ac:dyDescent="0.15">
      <c r="A172" s="9"/>
      <c r="B172" s="9"/>
      <c r="C172" s="30"/>
      <c r="D172" s="30"/>
      <c r="E172" s="30"/>
      <c r="F172" s="30"/>
      <c r="G172" s="30"/>
      <c r="H172" s="30"/>
      <c r="I172" s="37"/>
      <c r="J172" s="37"/>
      <c r="K172" s="37"/>
      <c r="L172" s="37"/>
      <c r="M172" s="37"/>
      <c r="N172" s="37"/>
      <c r="O172" s="37"/>
      <c r="P172" s="37"/>
      <c r="Q172" s="37"/>
      <c r="R172" s="37"/>
      <c r="S172" s="37"/>
      <c r="T172" s="37"/>
      <c r="U172" s="37"/>
      <c r="V172" s="37"/>
      <c r="W172" s="37"/>
      <c r="X172" s="37"/>
      <c r="Y172" s="39"/>
      <c r="Z172" s="30"/>
      <c r="AA172" s="77"/>
    </row>
    <row r="173" spans="1:27" ht="20.100000000000001" customHeight="1" x14ac:dyDescent="0.15">
      <c r="A173" s="9"/>
      <c r="B173" s="9"/>
      <c r="C173" s="30"/>
      <c r="D173" s="30"/>
      <c r="E173" s="30"/>
      <c r="F173" s="30"/>
      <c r="G173" s="30"/>
      <c r="H173" s="30"/>
      <c r="I173" s="30"/>
      <c r="J173" s="37"/>
      <c r="K173" s="76"/>
      <c r="L173" s="30"/>
      <c r="M173" s="30"/>
      <c r="N173" s="30"/>
      <c r="O173" s="30"/>
      <c r="P173" s="30"/>
      <c r="Q173" s="30"/>
      <c r="R173" s="30"/>
      <c r="S173" s="30"/>
      <c r="T173" s="30"/>
      <c r="U173" s="30"/>
      <c r="V173" s="30"/>
      <c r="W173" s="30"/>
      <c r="X173" s="30"/>
      <c r="Y173" s="30"/>
      <c r="Z173" s="30"/>
    </row>
    <row r="174" spans="1:27" ht="20.100000000000001" customHeight="1" x14ac:dyDescent="0.15">
      <c r="A174" s="9"/>
      <c r="B174" s="9"/>
      <c r="C174" s="157" t="s">
        <v>201</v>
      </c>
      <c r="D174" s="158"/>
      <c r="E174" s="158"/>
      <c r="F174" s="158"/>
      <c r="G174" s="158"/>
      <c r="H174" s="159"/>
      <c r="I174" s="21"/>
      <c r="J174" s="22"/>
      <c r="K174" s="22"/>
      <c r="L174" s="22"/>
    </row>
    <row r="175" spans="1:27" ht="20.100000000000001" customHeight="1" x14ac:dyDescent="0.15">
      <c r="A175" s="9"/>
      <c r="B175" s="9"/>
      <c r="C175" s="23"/>
      <c r="D175" s="24"/>
      <c r="E175" s="24"/>
      <c r="F175" s="24"/>
      <c r="G175" s="24"/>
      <c r="H175" s="24"/>
      <c r="I175" s="24"/>
      <c r="J175" s="24"/>
      <c r="K175" s="24"/>
      <c r="L175" s="24"/>
      <c r="M175" s="25"/>
      <c r="N175" s="25"/>
      <c r="O175" s="25"/>
      <c r="P175" s="25"/>
      <c r="Q175" s="26"/>
      <c r="R175" s="25"/>
      <c r="S175" s="25"/>
      <c r="T175" s="25"/>
      <c r="U175" s="25"/>
      <c r="V175" s="25"/>
      <c r="W175" s="25"/>
      <c r="X175" s="25"/>
      <c r="Y175" s="26"/>
      <c r="Z175" s="27"/>
    </row>
    <row r="176" spans="1:27" ht="20.100000000000001" hidden="1" customHeight="1" x14ac:dyDescent="0.15">
      <c r="A176" s="9"/>
      <c r="B176" s="9"/>
      <c r="C176" s="23"/>
      <c r="D176" s="24"/>
      <c r="E176" s="24"/>
      <c r="F176" s="24"/>
      <c r="G176" s="24"/>
      <c r="H176" s="24"/>
      <c r="I176" s="24"/>
      <c r="J176" s="24"/>
      <c r="K176" s="24"/>
      <c r="L176" s="24"/>
      <c r="M176" s="30"/>
      <c r="N176" s="30"/>
      <c r="O176" s="30"/>
      <c r="P176" s="30"/>
      <c r="Q176" s="88"/>
      <c r="R176" s="30"/>
      <c r="S176" s="30"/>
      <c r="T176" s="30"/>
      <c r="U176" s="30"/>
      <c r="V176" s="30"/>
      <c r="W176" s="30"/>
      <c r="X176" s="30"/>
      <c r="Y176" s="88"/>
      <c r="Z176" s="89"/>
    </row>
    <row r="177" spans="1:26" ht="20.100000000000001" customHeight="1" x14ac:dyDescent="0.15">
      <c r="A177" s="90">
        <f>IF(TRIM($I177)="", 1001, 0)</f>
        <v>1001</v>
      </c>
      <c r="B177" s="9"/>
      <c r="C177" s="23"/>
      <c r="D177" s="28">
        <v>1</v>
      </c>
      <c r="E177" s="6" t="s">
        <v>166</v>
      </c>
      <c r="I177" s="190"/>
      <c r="J177" s="191"/>
      <c r="K177" s="191"/>
      <c r="L177" s="191"/>
      <c r="M177" s="191"/>
      <c r="N177" s="29" t="s">
        <v>167</v>
      </c>
      <c r="O177" s="29"/>
      <c r="P177" s="29"/>
      <c r="Q177" s="29"/>
      <c r="R177" s="29"/>
      <c r="S177" s="29"/>
      <c r="T177" s="29"/>
      <c r="U177" s="29"/>
      <c r="V177" s="30"/>
      <c r="W177" s="30"/>
      <c r="Z177" s="31"/>
    </row>
    <row r="178" spans="1:26" ht="20.100000000000001" customHeight="1" x14ac:dyDescent="0.15">
      <c r="A178" s="90"/>
      <c r="B178" s="9"/>
      <c r="C178" s="23"/>
      <c r="D178" s="91"/>
      <c r="E178" s="92"/>
      <c r="F178" s="92"/>
      <c r="G178" s="92"/>
      <c r="H178" s="29"/>
      <c r="I178" s="93"/>
      <c r="J178" s="51" t="s">
        <v>168</v>
      </c>
      <c r="K178" s="51"/>
      <c r="L178" s="51"/>
      <c r="M178" s="51"/>
      <c r="N178" s="51"/>
      <c r="O178" s="51"/>
      <c r="P178" s="51"/>
      <c r="Q178" s="51"/>
      <c r="R178" s="51"/>
      <c r="S178" s="51"/>
      <c r="T178" s="51"/>
      <c r="U178" s="51"/>
      <c r="V178" s="30"/>
      <c r="W178" s="30"/>
      <c r="Z178" s="31"/>
    </row>
    <row r="179" spans="1:26" ht="20.100000000000001" customHeight="1" x14ac:dyDescent="0.15">
      <c r="A179" s="90">
        <f>IF(TRIM($I179)="", 1001, 0)</f>
        <v>1001</v>
      </c>
      <c r="B179" s="9"/>
      <c r="C179" s="23"/>
      <c r="D179" s="28">
        <v>2</v>
      </c>
      <c r="E179" s="6" t="s">
        <v>169</v>
      </c>
      <c r="I179" s="133"/>
      <c r="J179" s="133"/>
      <c r="K179" s="133"/>
      <c r="L179" s="133"/>
      <c r="M179" s="133"/>
      <c r="N179" s="29"/>
      <c r="O179" s="29"/>
      <c r="P179" s="76"/>
      <c r="Q179" s="29"/>
      <c r="R179" s="29"/>
      <c r="S179" s="29"/>
      <c r="T179" s="29"/>
      <c r="U179" s="29"/>
      <c r="V179" s="30"/>
      <c r="W179" s="30"/>
      <c r="Z179" s="31"/>
    </row>
    <row r="180" spans="1:26" ht="20.100000000000001" customHeight="1" x14ac:dyDescent="0.15">
      <c r="A180" s="90"/>
      <c r="B180" s="9"/>
      <c r="C180" s="23"/>
      <c r="D180" s="91"/>
      <c r="E180" s="92"/>
      <c r="F180" s="92"/>
      <c r="G180" s="92"/>
      <c r="H180" s="29"/>
      <c r="I180" s="93"/>
      <c r="J180" s="51" t="s">
        <v>170</v>
      </c>
      <c r="K180" s="51"/>
      <c r="L180" s="51"/>
      <c r="M180" s="51"/>
      <c r="N180" s="51"/>
      <c r="O180" s="51"/>
      <c r="P180" s="51"/>
      <c r="Q180" s="51"/>
      <c r="R180" s="51"/>
      <c r="S180" s="51"/>
      <c r="T180" s="51"/>
      <c r="U180" s="51"/>
      <c r="V180" s="49"/>
      <c r="W180" s="49"/>
      <c r="Z180" s="31"/>
    </row>
    <row r="181" spans="1:26" ht="20.100000000000001" customHeight="1" x14ac:dyDescent="0.15">
      <c r="A181" s="9">
        <f>IF(TRIM($I181)="", 1001, 0)</f>
        <v>1001</v>
      </c>
      <c r="B181" s="9"/>
      <c r="C181" s="32"/>
      <c r="D181" s="28">
        <v>3</v>
      </c>
      <c r="E181" s="30" t="s">
        <v>171</v>
      </c>
      <c r="F181" s="30"/>
      <c r="I181" s="133"/>
      <c r="J181" s="133"/>
      <c r="K181" s="133"/>
      <c r="L181" s="133"/>
      <c r="M181" s="133"/>
      <c r="P181" s="94"/>
      <c r="Q181" s="95"/>
      <c r="R181" s="95"/>
      <c r="S181" s="95"/>
      <c r="T181" s="95"/>
      <c r="U181" s="95"/>
      <c r="V181" s="95"/>
      <c r="W181" s="95"/>
      <c r="X181" s="95"/>
      <c r="Y181" s="95"/>
      <c r="Z181" s="50"/>
    </row>
    <row r="182" spans="1:26" ht="20.100000000000001" customHeight="1" x14ac:dyDescent="0.15">
      <c r="A182" s="9"/>
      <c r="B182" s="9"/>
      <c r="C182" s="52"/>
      <c r="D182" s="30"/>
      <c r="E182" s="30"/>
      <c r="F182" s="30"/>
      <c r="G182" s="30"/>
      <c r="H182" s="30"/>
      <c r="I182" s="48"/>
      <c r="J182" s="51" t="s">
        <v>170</v>
      </c>
      <c r="K182" s="49"/>
      <c r="L182" s="49"/>
      <c r="M182" s="49"/>
      <c r="N182" s="49"/>
      <c r="O182" s="49"/>
      <c r="P182" s="49"/>
      <c r="Q182" s="49"/>
      <c r="R182" s="49"/>
      <c r="S182" s="49"/>
      <c r="T182" s="49"/>
      <c r="U182" s="49"/>
      <c r="V182" s="49"/>
      <c r="W182" s="49"/>
      <c r="X182" s="49"/>
      <c r="Y182" s="49"/>
      <c r="Z182" s="50"/>
    </row>
    <row r="183" spans="1:26" ht="20.100000000000001" customHeight="1" x14ac:dyDescent="0.15">
      <c r="A183" s="9">
        <f>IF(TRIM($I183)="", 1001, 0)</f>
        <v>1001</v>
      </c>
      <c r="B183" s="9"/>
      <c r="C183" s="52"/>
      <c r="D183" s="28">
        <v>4</v>
      </c>
      <c r="E183" s="30" t="s">
        <v>178</v>
      </c>
      <c r="F183" s="30"/>
      <c r="I183" s="168"/>
      <c r="J183" s="169"/>
      <c r="K183" s="169"/>
      <c r="L183" s="169"/>
      <c r="M183" s="169"/>
      <c r="N183" s="96" t="s">
        <v>172</v>
      </c>
      <c r="O183" s="49"/>
      <c r="P183" s="49"/>
      <c r="Q183" s="49"/>
      <c r="R183" s="49"/>
      <c r="S183" s="49"/>
      <c r="T183" s="49"/>
      <c r="U183" s="49"/>
      <c r="V183" s="49"/>
      <c r="W183" s="49"/>
      <c r="X183" s="49"/>
      <c r="Y183" s="49"/>
      <c r="Z183" s="50"/>
    </row>
    <row r="184" spans="1:26" ht="30" customHeight="1" x14ac:dyDescent="0.15">
      <c r="A184" s="9"/>
      <c r="B184" s="9"/>
      <c r="C184" s="52"/>
      <c r="D184" s="30"/>
      <c r="E184" s="30"/>
      <c r="F184" s="30"/>
      <c r="G184" s="30"/>
      <c r="H184" s="30"/>
      <c r="I184" s="48"/>
      <c r="J184" s="160" t="s">
        <v>173</v>
      </c>
      <c r="K184" s="160"/>
      <c r="L184" s="160"/>
      <c r="M184" s="160"/>
      <c r="N184" s="160"/>
      <c r="O184" s="160"/>
      <c r="P184" s="160"/>
      <c r="Q184" s="160"/>
      <c r="R184" s="160"/>
      <c r="S184" s="160"/>
      <c r="T184" s="160"/>
      <c r="U184" s="160"/>
      <c r="V184" s="160"/>
      <c r="W184" s="160"/>
      <c r="X184" s="160"/>
      <c r="Y184" s="160"/>
      <c r="Z184" s="50"/>
    </row>
    <row r="185" spans="1:26" ht="20.100000000000001" customHeight="1" x14ac:dyDescent="0.15">
      <c r="A185" s="9"/>
      <c r="B185" s="9"/>
      <c r="C185" s="32"/>
      <c r="D185" s="28">
        <v>5</v>
      </c>
      <c r="E185" s="6" t="s">
        <v>98</v>
      </c>
      <c r="I185" s="29"/>
      <c r="J185" s="29"/>
      <c r="K185" s="29"/>
      <c r="L185" s="29"/>
      <c r="M185" s="30"/>
      <c r="N185" s="30"/>
      <c r="O185" s="30"/>
      <c r="P185" s="30"/>
      <c r="Q185" s="30"/>
      <c r="R185" s="30"/>
      <c r="S185" s="30"/>
      <c r="T185" s="30"/>
      <c r="U185" s="30"/>
      <c r="V185" s="30"/>
      <c r="W185" s="30"/>
      <c r="X185" s="30"/>
      <c r="Z185" s="31"/>
    </row>
    <row r="186" spans="1:26" ht="20.100000000000001" customHeight="1" x14ac:dyDescent="0.15">
      <c r="A186" s="9">
        <f>IF(TRIM($I186)="", 1001, 0)</f>
        <v>1001</v>
      </c>
      <c r="B186" s="9"/>
      <c r="C186" s="32"/>
      <c r="E186" s="179" t="s">
        <v>152</v>
      </c>
      <c r="F186" s="180"/>
      <c r="G186" s="180"/>
      <c r="H186" s="181"/>
      <c r="I186" s="142"/>
      <c r="J186" s="143"/>
      <c r="K186" s="143"/>
      <c r="L186" s="143"/>
      <c r="M186" s="144"/>
      <c r="Y186" s="30"/>
      <c r="Z186" s="31"/>
    </row>
    <row r="187" spans="1:26" ht="20.100000000000001" customHeight="1" x14ac:dyDescent="0.15">
      <c r="A187" s="9">
        <f>IF(TRIM($I187)="", 1001, 0)</f>
        <v>1001</v>
      </c>
      <c r="B187" s="9"/>
      <c r="C187" s="32"/>
      <c r="D187" s="28"/>
      <c r="E187" s="170" t="s">
        <v>153</v>
      </c>
      <c r="F187" s="171"/>
      <c r="G187" s="171"/>
      <c r="H187" s="172"/>
      <c r="I187" s="184"/>
      <c r="J187" s="185"/>
      <c r="K187" s="185"/>
      <c r="L187" s="185"/>
      <c r="M187" s="186"/>
      <c r="Y187" s="30"/>
      <c r="Z187" s="31"/>
    </row>
    <row r="188" spans="1:26" ht="20.100000000000001" customHeight="1" x14ac:dyDescent="0.15">
      <c r="A188" s="9">
        <f>IF(TRIM($I188)="", 1001, 0)</f>
        <v>1001</v>
      </c>
      <c r="B188" s="9"/>
      <c r="C188" s="32"/>
      <c r="D188" s="28"/>
      <c r="E188" s="187" t="s">
        <v>154</v>
      </c>
      <c r="F188" s="188"/>
      <c r="G188" s="188"/>
      <c r="H188" s="189"/>
      <c r="I188" s="184"/>
      <c r="J188" s="185"/>
      <c r="K188" s="185"/>
      <c r="L188" s="185"/>
      <c r="M188" s="186"/>
      <c r="Y188" s="30"/>
      <c r="Z188" s="31"/>
    </row>
    <row r="189" spans="1:26" ht="20.100000000000001" customHeight="1" x14ac:dyDescent="0.15">
      <c r="A189" s="9"/>
      <c r="B189" s="9"/>
      <c r="C189" s="32"/>
      <c r="D189" s="28"/>
      <c r="E189" s="170" t="s">
        <v>155</v>
      </c>
      <c r="F189" s="171"/>
      <c r="G189" s="171"/>
      <c r="H189" s="172"/>
      <c r="I189" s="176">
        <f>I186+I187+I188</f>
        <v>0</v>
      </c>
      <c r="J189" s="177"/>
      <c r="K189" s="177"/>
      <c r="L189" s="177"/>
      <c r="M189" s="178"/>
      <c r="Y189" s="30"/>
      <c r="Z189" s="31"/>
    </row>
    <row r="190" spans="1:26" ht="20.100000000000001" customHeight="1" x14ac:dyDescent="0.15">
      <c r="A190" s="9">
        <f>IF(TRIM($I190)="", 1001, 0)</f>
        <v>1001</v>
      </c>
      <c r="B190" s="9"/>
      <c r="C190" s="32"/>
      <c r="D190" s="28"/>
      <c r="E190" s="173" t="s">
        <v>156</v>
      </c>
      <c r="F190" s="174"/>
      <c r="G190" s="174"/>
      <c r="H190" s="175"/>
      <c r="I190" s="145"/>
      <c r="J190" s="146"/>
      <c r="K190" s="146"/>
      <c r="L190" s="146"/>
      <c r="M190" s="147"/>
      <c r="Y190" s="30"/>
      <c r="Z190" s="31"/>
    </row>
    <row r="191" spans="1:26" ht="20.100000000000001" customHeight="1" x14ac:dyDescent="0.15">
      <c r="A191" s="9"/>
      <c r="B191" s="9"/>
      <c r="C191" s="52"/>
      <c r="D191" s="30"/>
      <c r="E191" s="30"/>
      <c r="F191" s="30"/>
      <c r="G191" s="30"/>
      <c r="H191" s="30"/>
      <c r="I191" s="30"/>
      <c r="J191" s="37"/>
      <c r="K191" s="37"/>
      <c r="L191" s="46"/>
      <c r="M191" s="46"/>
      <c r="N191" s="39"/>
      <c r="O191" s="37"/>
      <c r="P191" s="38"/>
      <c r="Q191" s="38"/>
      <c r="R191" s="38"/>
      <c r="S191" s="39"/>
      <c r="T191" s="39"/>
      <c r="U191" s="39"/>
      <c r="V191" s="39"/>
      <c r="W191" s="39"/>
      <c r="X191" s="39"/>
      <c r="Y191" s="37"/>
      <c r="Z191" s="50"/>
    </row>
    <row r="192" spans="1:26" ht="20.100000000000001" customHeight="1" x14ac:dyDescent="0.15">
      <c r="A192" s="9">
        <f>IF(AND($I192 &lt;&gt;"加入",$I192 &lt;&gt;"適用除外"), 1001, 0)</f>
        <v>1001</v>
      </c>
      <c r="B192" s="9"/>
      <c r="C192" s="52"/>
      <c r="D192" s="28">
        <v>6</v>
      </c>
      <c r="E192" s="6" t="s">
        <v>226</v>
      </c>
      <c r="F192" s="30"/>
      <c r="G192" s="30"/>
      <c r="H192" s="30"/>
      <c r="I192" s="133"/>
      <c r="J192" s="211"/>
      <c r="K192" s="211"/>
      <c r="L192" s="211"/>
      <c r="M192" s="211"/>
      <c r="N192" s="39"/>
      <c r="O192" s="37"/>
      <c r="P192" s="38"/>
      <c r="Q192" s="38"/>
      <c r="R192" s="38"/>
      <c r="S192" s="39"/>
      <c r="T192" s="39"/>
      <c r="U192" s="39"/>
      <c r="V192" s="39"/>
      <c r="W192" s="39"/>
      <c r="X192" s="39"/>
      <c r="Y192" s="37"/>
      <c r="Z192" s="50"/>
    </row>
    <row r="193" spans="1:26" ht="20.100000000000001" customHeight="1" x14ac:dyDescent="0.15">
      <c r="A193" s="9"/>
      <c r="B193" s="9"/>
      <c r="C193" s="52"/>
      <c r="D193" s="30"/>
      <c r="E193" s="30"/>
      <c r="F193" s="30"/>
      <c r="G193" s="30"/>
      <c r="H193" s="30"/>
      <c r="I193" s="30"/>
      <c r="J193" s="58" t="s">
        <v>227</v>
      </c>
      <c r="K193" s="37"/>
      <c r="L193" s="46"/>
      <c r="M193" s="46"/>
      <c r="N193" s="39"/>
      <c r="O193" s="37"/>
      <c r="P193" s="38"/>
      <c r="Q193" s="38"/>
      <c r="R193" s="38"/>
      <c r="S193" s="39"/>
      <c r="T193" s="39"/>
      <c r="U193" s="39"/>
      <c r="V193" s="39"/>
      <c r="W193" s="39"/>
      <c r="X193" s="39"/>
      <c r="Y193" s="37"/>
      <c r="Z193" s="50"/>
    </row>
    <row r="194" spans="1:26" ht="20.100000000000001" customHeight="1" x14ac:dyDescent="0.15">
      <c r="A194" s="9">
        <f>IF(AND($I194 &lt;&gt;"加入",$I194 &lt;&gt;"適用除外"), 1001, 0)</f>
        <v>1001</v>
      </c>
      <c r="B194" s="9"/>
      <c r="C194" s="52"/>
      <c r="D194" s="28">
        <v>7</v>
      </c>
      <c r="E194" s="6" t="s">
        <v>228</v>
      </c>
      <c r="F194" s="30"/>
      <c r="G194" s="30"/>
      <c r="H194" s="30"/>
      <c r="I194" s="133"/>
      <c r="J194" s="211"/>
      <c r="K194" s="211"/>
      <c r="L194" s="211"/>
      <c r="M194" s="211"/>
      <c r="N194" s="39"/>
      <c r="O194" s="37"/>
      <c r="P194" s="38"/>
      <c r="Q194" s="38"/>
      <c r="R194" s="38"/>
      <c r="S194" s="39"/>
      <c r="T194" s="39"/>
      <c r="U194" s="39"/>
      <c r="V194" s="39"/>
      <c r="W194" s="39"/>
      <c r="X194" s="39"/>
      <c r="Y194" s="37"/>
      <c r="Z194" s="50"/>
    </row>
    <row r="195" spans="1:26" ht="20.100000000000001" customHeight="1" x14ac:dyDescent="0.15">
      <c r="A195" s="9"/>
      <c r="B195" s="9"/>
      <c r="C195" s="52"/>
      <c r="D195" s="30"/>
      <c r="E195" s="30"/>
      <c r="F195" s="30"/>
      <c r="G195" s="30"/>
      <c r="H195" s="30"/>
      <c r="I195" s="30"/>
      <c r="J195" s="58" t="s">
        <v>227</v>
      </c>
      <c r="K195" s="37"/>
      <c r="L195" s="46"/>
      <c r="M195" s="46"/>
      <c r="N195" s="39"/>
      <c r="O195" s="37"/>
      <c r="P195" s="38"/>
      <c r="Q195" s="38"/>
      <c r="R195" s="38"/>
      <c r="S195" s="39"/>
      <c r="T195" s="39"/>
      <c r="U195" s="39"/>
      <c r="V195" s="39"/>
      <c r="W195" s="39"/>
      <c r="X195" s="39"/>
      <c r="Y195" s="37"/>
      <c r="Z195" s="50"/>
    </row>
    <row r="196" spans="1:26" ht="20.100000000000001" customHeight="1" x14ac:dyDescent="0.15">
      <c r="A196" s="9">
        <f>IF(AND($I196 &lt;&gt;"加入",$I196 &lt;&gt;"適用除外"), 1001, 0)</f>
        <v>1001</v>
      </c>
      <c r="B196" s="9"/>
      <c r="C196" s="52"/>
      <c r="D196" s="28">
        <v>8</v>
      </c>
      <c r="E196" s="6" t="s">
        <v>229</v>
      </c>
      <c r="F196" s="30"/>
      <c r="G196" s="30"/>
      <c r="H196" s="30"/>
      <c r="I196" s="133"/>
      <c r="J196" s="211"/>
      <c r="K196" s="211"/>
      <c r="L196" s="211"/>
      <c r="M196" s="211"/>
      <c r="N196" s="39"/>
      <c r="O196" s="37"/>
      <c r="P196" s="38"/>
      <c r="Q196" s="38"/>
      <c r="R196" s="38"/>
      <c r="S196" s="39"/>
      <c r="T196" s="39"/>
      <c r="U196" s="39"/>
      <c r="V196" s="39"/>
      <c r="W196" s="39"/>
      <c r="X196" s="39"/>
      <c r="Y196" s="37"/>
      <c r="Z196" s="50"/>
    </row>
    <row r="197" spans="1:26" ht="20.100000000000001" customHeight="1" x14ac:dyDescent="0.15">
      <c r="A197" s="9"/>
      <c r="B197" s="9"/>
      <c r="C197" s="52"/>
      <c r="D197" s="30"/>
      <c r="E197" s="30"/>
      <c r="F197" s="30"/>
      <c r="G197" s="30"/>
      <c r="H197" s="30"/>
      <c r="I197" s="30"/>
      <c r="J197" s="58" t="s">
        <v>227</v>
      </c>
      <c r="K197" s="37"/>
      <c r="L197" s="46"/>
      <c r="M197" s="46"/>
      <c r="N197" s="39"/>
      <c r="O197" s="37"/>
      <c r="P197" s="38"/>
      <c r="Q197" s="38"/>
      <c r="R197" s="38"/>
      <c r="S197" s="39"/>
      <c r="T197" s="39"/>
      <c r="U197" s="39"/>
      <c r="V197" s="39"/>
      <c r="W197" s="39"/>
      <c r="X197" s="39"/>
      <c r="Y197" s="37"/>
      <c r="Z197" s="50"/>
    </row>
    <row r="198" spans="1:26" ht="20.100000000000001" customHeight="1" x14ac:dyDescent="0.15">
      <c r="A198" s="9"/>
      <c r="B198" s="9"/>
      <c r="C198" s="52"/>
      <c r="D198" s="30"/>
      <c r="E198" s="30"/>
      <c r="F198" s="30"/>
      <c r="G198" s="30"/>
      <c r="H198" s="30"/>
      <c r="I198" s="30"/>
      <c r="J198" s="37"/>
      <c r="K198" s="37"/>
      <c r="L198" s="46"/>
      <c r="M198" s="46"/>
      <c r="N198" s="39"/>
      <c r="O198" s="37"/>
      <c r="P198" s="38"/>
      <c r="Q198" s="38"/>
      <c r="R198" s="38"/>
      <c r="S198" s="39"/>
      <c r="T198" s="39"/>
      <c r="U198" s="39"/>
      <c r="V198" s="39"/>
      <c r="W198" s="39"/>
      <c r="X198" s="39"/>
      <c r="Y198" s="37"/>
      <c r="Z198" s="50"/>
    </row>
    <row r="199" spans="1:26" ht="20.100000000000001" customHeight="1" x14ac:dyDescent="0.15">
      <c r="A199" s="9"/>
      <c r="B199" s="9"/>
      <c r="C199" s="41"/>
      <c r="D199" s="42"/>
      <c r="E199" s="42"/>
      <c r="F199" s="42"/>
      <c r="G199" s="42"/>
      <c r="H199" s="42"/>
      <c r="I199" s="42"/>
      <c r="J199" s="63"/>
      <c r="K199" s="63"/>
      <c r="L199" s="97"/>
      <c r="M199" s="97"/>
      <c r="N199" s="87"/>
      <c r="O199" s="63"/>
      <c r="P199" s="83"/>
      <c r="Q199" s="83"/>
      <c r="R199" s="83"/>
      <c r="S199" s="87"/>
      <c r="T199" s="87"/>
      <c r="U199" s="87"/>
      <c r="V199" s="87"/>
      <c r="W199" s="87"/>
      <c r="X199" s="87"/>
      <c r="Y199" s="63"/>
      <c r="Z199" s="44"/>
    </row>
    <row r="200" spans="1:26" ht="20.100000000000001" customHeight="1" x14ac:dyDescent="0.15">
      <c r="A200" s="9"/>
      <c r="B200" s="9"/>
      <c r="C200" s="30"/>
      <c r="D200" s="30"/>
      <c r="E200" s="30"/>
      <c r="F200" s="30"/>
      <c r="G200" s="30"/>
      <c r="H200" s="30"/>
      <c r="I200" s="30"/>
      <c r="J200" s="37"/>
      <c r="K200" s="37"/>
      <c r="L200" s="46"/>
      <c r="M200" s="37"/>
      <c r="N200" s="39"/>
      <c r="O200" s="37"/>
      <c r="P200" s="38"/>
      <c r="Q200" s="38"/>
      <c r="R200" s="38"/>
      <c r="S200" s="39"/>
      <c r="T200" s="39"/>
      <c r="U200" s="39"/>
      <c r="V200" s="39"/>
      <c r="W200" s="39"/>
      <c r="X200" s="39"/>
      <c r="Y200" s="37"/>
      <c r="Z200" s="30"/>
    </row>
    <row r="201" spans="1:26" ht="20.100000000000001" customHeight="1" x14ac:dyDescent="0.15">
      <c r="A201" s="9"/>
      <c r="B201" s="9"/>
      <c r="C201" s="30"/>
      <c r="D201" s="30"/>
      <c r="E201" s="30"/>
      <c r="F201" s="30"/>
      <c r="G201" s="30"/>
      <c r="H201" s="30"/>
      <c r="I201" s="30"/>
      <c r="J201" s="37"/>
      <c r="K201" s="37"/>
      <c r="L201" s="46"/>
      <c r="M201" s="37"/>
      <c r="N201" s="39"/>
      <c r="O201" s="37"/>
      <c r="P201" s="38"/>
      <c r="Q201" s="38"/>
      <c r="R201" s="38"/>
      <c r="S201" s="39"/>
      <c r="T201" s="39"/>
      <c r="U201" s="39"/>
      <c r="V201" s="39"/>
      <c r="W201" s="39"/>
      <c r="X201" s="39"/>
      <c r="Y201" s="37"/>
      <c r="Z201" s="30"/>
    </row>
    <row r="202" spans="1:26" ht="20.100000000000001" customHeight="1" x14ac:dyDescent="0.15">
      <c r="A202" s="9"/>
      <c r="B202" s="9"/>
      <c r="C202" s="157" t="s">
        <v>202</v>
      </c>
      <c r="D202" s="158"/>
      <c r="E202" s="158"/>
      <c r="F202" s="158"/>
      <c r="G202" s="158"/>
      <c r="H202" s="159"/>
      <c r="I202" s="21"/>
      <c r="J202" s="22"/>
      <c r="K202" s="22"/>
      <c r="L202" s="22"/>
    </row>
    <row r="203" spans="1:26" ht="20.100000000000001" customHeight="1" x14ac:dyDescent="0.15">
      <c r="A203" s="9"/>
      <c r="B203" s="9"/>
      <c r="C203" s="23"/>
      <c r="D203" s="24"/>
      <c r="E203" s="24"/>
      <c r="F203" s="24"/>
      <c r="G203" s="24"/>
      <c r="H203" s="24"/>
      <c r="I203" s="24"/>
      <c r="J203" s="24"/>
      <c r="K203" s="24"/>
      <c r="L203" s="24"/>
      <c r="M203" s="25"/>
      <c r="N203" s="25"/>
      <c r="O203" s="25"/>
      <c r="P203" s="25"/>
      <c r="Q203" s="26"/>
      <c r="R203" s="25"/>
      <c r="S203" s="25"/>
      <c r="T203" s="25"/>
      <c r="U203" s="25"/>
      <c r="V203" s="25"/>
      <c r="W203" s="25"/>
      <c r="X203" s="25"/>
      <c r="Y203" s="26"/>
      <c r="Z203" s="27"/>
    </row>
    <row r="204" spans="1:26" ht="30" customHeight="1" x14ac:dyDescent="0.15">
      <c r="A204" s="9"/>
      <c r="B204" s="9"/>
      <c r="C204" s="23"/>
      <c r="D204" s="206" t="s">
        <v>232</v>
      </c>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89"/>
    </row>
    <row r="205" spans="1:26" ht="20.100000000000001" customHeight="1" x14ac:dyDescent="0.15">
      <c r="A205" s="9">
        <f>IF(AND(TRIM(I205)&lt;&gt;"", OR(ISERROR(FIND("@"&amp;LEFT($I205,3)&amp;"@", 都道府県3))=FALSE, ISERROR(FIND("@"&amp;LEFT($I205,4)&amp;"@",都道府県4))=FALSE)=FALSE), 1001, 0)</f>
        <v>0</v>
      </c>
      <c r="B205" s="9"/>
      <c r="C205" s="32"/>
      <c r="D205" s="28">
        <v>1</v>
      </c>
      <c r="E205" s="6" t="s">
        <v>107</v>
      </c>
      <c r="I205" s="182"/>
      <c r="J205" s="182"/>
      <c r="K205" s="182"/>
      <c r="L205" s="182"/>
      <c r="M205" s="182"/>
      <c r="N205" s="182"/>
      <c r="O205" s="182"/>
      <c r="P205" s="182"/>
      <c r="Q205" s="183"/>
      <c r="R205" s="182"/>
      <c r="S205" s="182"/>
      <c r="T205" s="182"/>
      <c r="U205" s="182"/>
      <c r="V205" s="182"/>
      <c r="W205" s="182"/>
      <c r="X205" s="182"/>
      <c r="Y205" s="182"/>
      <c r="Z205" s="50"/>
    </row>
    <row r="206" spans="1:26" ht="20.100000000000001" customHeight="1" x14ac:dyDescent="0.15">
      <c r="A206" s="9"/>
      <c r="B206" s="9"/>
      <c r="C206" s="23"/>
      <c r="D206" s="24"/>
      <c r="E206" s="30"/>
      <c r="F206" s="24"/>
      <c r="G206" s="24"/>
      <c r="H206" s="24"/>
      <c r="I206" s="82"/>
      <c r="J206" s="98" t="s">
        <v>203</v>
      </c>
      <c r="K206" s="82"/>
      <c r="L206" s="82"/>
      <c r="M206" s="82"/>
      <c r="N206" s="30"/>
      <c r="O206" s="30"/>
      <c r="P206" s="30"/>
      <c r="Q206" s="88"/>
      <c r="R206" s="30"/>
      <c r="S206" s="30"/>
      <c r="T206" s="30"/>
      <c r="U206" s="30"/>
      <c r="V206" s="30"/>
      <c r="W206" s="30"/>
      <c r="X206" s="30"/>
      <c r="Y206" s="88"/>
      <c r="Z206" s="31"/>
    </row>
    <row r="207" spans="1:26" ht="20.100000000000001" customHeight="1" x14ac:dyDescent="0.15">
      <c r="A207" s="9"/>
      <c r="B207" s="9"/>
      <c r="C207" s="32"/>
      <c r="D207" s="28">
        <v>2</v>
      </c>
      <c r="E207" s="6" t="s">
        <v>196</v>
      </c>
      <c r="I207" s="133"/>
      <c r="J207" s="133"/>
      <c r="K207" s="133"/>
      <c r="L207" s="133"/>
      <c r="M207" s="133"/>
      <c r="N207" s="133"/>
      <c r="O207" s="133"/>
      <c r="P207" s="133"/>
      <c r="Q207" s="133"/>
      <c r="R207" s="133"/>
      <c r="S207" s="133"/>
      <c r="T207" s="133"/>
      <c r="U207" s="133"/>
      <c r="V207" s="133"/>
      <c r="W207" s="133"/>
      <c r="X207" s="133"/>
      <c r="Y207" s="133"/>
      <c r="Z207" s="50"/>
    </row>
    <row r="208" spans="1:26" ht="20.100000000000001" customHeight="1" x14ac:dyDescent="0.15">
      <c r="A208" s="9"/>
      <c r="B208" s="9"/>
      <c r="C208" s="52"/>
      <c r="D208" s="30"/>
      <c r="E208" s="30"/>
      <c r="F208" s="30"/>
      <c r="G208" s="30"/>
      <c r="H208" s="30"/>
      <c r="I208" s="48"/>
      <c r="J208" s="51" t="s">
        <v>205</v>
      </c>
      <c r="K208" s="51"/>
      <c r="L208" s="51"/>
      <c r="M208" s="51"/>
      <c r="N208" s="51"/>
      <c r="O208" s="51"/>
      <c r="P208" s="51"/>
      <c r="Q208" s="51"/>
      <c r="R208" s="51"/>
      <c r="S208" s="51"/>
      <c r="T208" s="51"/>
      <c r="U208" s="51"/>
      <c r="V208" s="51"/>
      <c r="W208" s="51"/>
      <c r="X208" s="51"/>
      <c r="Y208" s="51"/>
      <c r="Z208" s="50"/>
    </row>
    <row r="209" spans="1:27" ht="20.100000000000001" customHeight="1" x14ac:dyDescent="0.15">
      <c r="A209" s="9">
        <f>IF(AND(所在区分="Ｂ", $I209&lt;3), 1001, 0)</f>
        <v>0</v>
      </c>
      <c r="B209" s="9"/>
      <c r="C209" s="32"/>
      <c r="D209" s="28">
        <v>3</v>
      </c>
      <c r="E209" s="6" t="s">
        <v>197</v>
      </c>
      <c r="I209" s="168"/>
      <c r="J209" s="169"/>
      <c r="K209" s="169"/>
      <c r="L209" s="169"/>
      <c r="M209" s="169"/>
      <c r="N209" s="30" t="s">
        <v>167</v>
      </c>
      <c r="O209" s="49"/>
      <c r="P209" s="49"/>
      <c r="Q209" s="49"/>
      <c r="R209" s="49"/>
      <c r="S209" s="49"/>
      <c r="T209" s="49"/>
      <c r="U209" s="49"/>
      <c r="V209" s="49"/>
      <c r="W209" s="49"/>
      <c r="X209" s="49"/>
      <c r="Y209" s="49"/>
      <c r="Z209" s="50"/>
      <c r="AA209" s="99"/>
    </row>
    <row r="210" spans="1:27" ht="20.100000000000001" customHeight="1" x14ac:dyDescent="0.15">
      <c r="A210" s="9"/>
      <c r="B210" s="9"/>
      <c r="C210" s="32"/>
      <c r="D210" s="28"/>
      <c r="I210" s="100"/>
      <c r="J210" s="101" t="s">
        <v>207</v>
      </c>
      <c r="K210" s="100"/>
      <c r="L210" s="100"/>
      <c r="M210" s="100"/>
      <c r="N210" s="69"/>
      <c r="O210" s="49"/>
      <c r="P210" s="49"/>
      <c r="Q210" s="49"/>
      <c r="R210" s="49"/>
      <c r="S210" s="49"/>
      <c r="T210" s="49"/>
      <c r="U210" s="49"/>
      <c r="V210" s="49"/>
      <c r="W210" s="49"/>
      <c r="X210" s="49"/>
      <c r="Y210" s="49"/>
      <c r="Z210" s="50"/>
      <c r="AA210" s="77"/>
    </row>
    <row r="211" spans="1:27" ht="20.100000000000001" customHeight="1" x14ac:dyDescent="0.15">
      <c r="A211" s="9"/>
      <c r="B211" s="9"/>
      <c r="C211" s="32"/>
      <c r="D211" s="28">
        <v>4</v>
      </c>
      <c r="E211" s="6" t="s">
        <v>98</v>
      </c>
      <c r="I211" s="29"/>
      <c r="J211" s="29"/>
      <c r="K211" s="29"/>
      <c r="L211" s="29"/>
      <c r="M211" s="30"/>
      <c r="N211" s="30"/>
      <c r="O211" s="30"/>
      <c r="P211" s="30"/>
      <c r="Q211" s="30"/>
      <c r="R211" s="30"/>
      <c r="S211" s="30"/>
      <c r="T211" s="30"/>
      <c r="U211" s="30"/>
      <c r="V211" s="30"/>
      <c r="W211" s="30"/>
      <c r="X211" s="30"/>
      <c r="Z211" s="31"/>
    </row>
    <row r="212" spans="1:27" ht="30" customHeight="1" x14ac:dyDescent="0.15">
      <c r="A212" s="9"/>
      <c r="B212" s="9"/>
      <c r="C212" s="23"/>
      <c r="D212" s="28"/>
      <c r="E212" s="167" t="s">
        <v>199</v>
      </c>
      <c r="F212" s="167"/>
      <c r="G212" s="167"/>
      <c r="H212" s="167"/>
      <c r="I212" s="167"/>
      <c r="J212" s="167"/>
      <c r="K212" s="167"/>
      <c r="L212" s="167"/>
      <c r="M212" s="167"/>
      <c r="N212" s="167"/>
      <c r="O212" s="167"/>
      <c r="P212" s="167"/>
      <c r="Q212" s="167"/>
      <c r="R212" s="167"/>
      <c r="S212" s="167"/>
      <c r="T212" s="167"/>
      <c r="U212" s="167"/>
      <c r="V212" s="167"/>
      <c r="W212" s="167"/>
      <c r="X212" s="167"/>
      <c r="Y212" s="167"/>
      <c r="Z212" s="102"/>
      <c r="AA212" s="99"/>
    </row>
    <row r="213" spans="1:27" ht="20.100000000000001" customHeight="1" x14ac:dyDescent="0.15">
      <c r="A213" s="9">
        <f>IF(AND(所在区分="Ｂ", TRIM($I213)=""), 1001, 0)</f>
        <v>0</v>
      </c>
      <c r="B213" s="9"/>
      <c r="C213" s="32"/>
      <c r="E213" s="179" t="s">
        <v>152</v>
      </c>
      <c r="F213" s="180"/>
      <c r="G213" s="180"/>
      <c r="H213" s="181"/>
      <c r="I213" s="142"/>
      <c r="J213" s="143"/>
      <c r="K213" s="143"/>
      <c r="L213" s="143"/>
      <c r="M213" s="144"/>
      <c r="Y213" s="30"/>
      <c r="Z213" s="31"/>
    </row>
    <row r="214" spans="1:27" ht="20.100000000000001" customHeight="1" x14ac:dyDescent="0.15">
      <c r="A214" s="9">
        <f>IF(AND(所在区分="Ｂ", TRIM($I214)=""), 1001, 0)</f>
        <v>0</v>
      </c>
      <c r="B214" s="9"/>
      <c r="C214" s="32"/>
      <c r="D214" s="28"/>
      <c r="E214" s="170" t="s">
        <v>153</v>
      </c>
      <c r="F214" s="171"/>
      <c r="G214" s="171"/>
      <c r="H214" s="172"/>
      <c r="I214" s="184"/>
      <c r="J214" s="185"/>
      <c r="K214" s="185"/>
      <c r="L214" s="185"/>
      <c r="M214" s="186"/>
      <c r="Y214" s="30"/>
      <c r="Z214" s="31"/>
    </row>
    <row r="215" spans="1:27" ht="20.100000000000001" customHeight="1" x14ac:dyDescent="0.15">
      <c r="A215" s="9">
        <f>IF(AND(所在区分="Ｂ", TRIM($I215)=""), 1001, 0)</f>
        <v>0</v>
      </c>
      <c r="B215" s="9"/>
      <c r="C215" s="32"/>
      <c r="D215" s="28"/>
      <c r="E215" s="187" t="s">
        <v>154</v>
      </c>
      <c r="F215" s="188"/>
      <c r="G215" s="188"/>
      <c r="H215" s="189"/>
      <c r="I215" s="184"/>
      <c r="J215" s="185"/>
      <c r="K215" s="185"/>
      <c r="L215" s="185"/>
      <c r="M215" s="186"/>
      <c r="Y215" s="30"/>
      <c r="Z215" s="31"/>
    </row>
    <row r="216" spans="1:27" ht="20.100000000000001" customHeight="1" x14ac:dyDescent="0.15">
      <c r="A216" s="9"/>
      <c r="B216" s="9"/>
      <c r="C216" s="32"/>
      <c r="D216" s="28"/>
      <c r="E216" s="170" t="s">
        <v>155</v>
      </c>
      <c r="F216" s="171"/>
      <c r="G216" s="171"/>
      <c r="H216" s="172"/>
      <c r="I216" s="176">
        <f>I213+I214+I215</f>
        <v>0</v>
      </c>
      <c r="J216" s="177"/>
      <c r="K216" s="177"/>
      <c r="L216" s="177"/>
      <c r="M216" s="178"/>
      <c r="Y216" s="30"/>
      <c r="Z216" s="31"/>
    </row>
    <row r="217" spans="1:27" ht="20.100000000000001" customHeight="1" x14ac:dyDescent="0.15">
      <c r="A217" s="9">
        <f>IF(AND(所在区分="Ｂ", TRIM($I217)=""), 1001, 0)</f>
        <v>0</v>
      </c>
      <c r="B217" s="9"/>
      <c r="C217" s="32"/>
      <c r="D217" s="28"/>
      <c r="E217" s="173" t="s">
        <v>156</v>
      </c>
      <c r="F217" s="174"/>
      <c r="G217" s="174"/>
      <c r="H217" s="175"/>
      <c r="I217" s="145"/>
      <c r="J217" s="146"/>
      <c r="K217" s="146"/>
      <c r="L217" s="146"/>
      <c r="M217" s="147"/>
      <c r="Y217" s="30"/>
      <c r="Z217" s="31"/>
    </row>
    <row r="218" spans="1:27" ht="20.100000000000001" customHeight="1" x14ac:dyDescent="0.15">
      <c r="A218" s="9"/>
      <c r="B218" s="9"/>
      <c r="C218" s="23"/>
      <c r="D218" s="24"/>
      <c r="E218" s="30"/>
      <c r="F218" s="24"/>
      <c r="G218" s="24"/>
      <c r="H218" s="24"/>
      <c r="I218" s="82"/>
      <c r="J218" s="82"/>
      <c r="K218" s="82"/>
      <c r="L218" s="82"/>
      <c r="M218" s="82"/>
      <c r="N218" s="30"/>
      <c r="O218" s="30"/>
      <c r="P218" s="30"/>
      <c r="Q218" s="88"/>
      <c r="R218" s="30"/>
      <c r="S218" s="30"/>
      <c r="T218" s="30"/>
      <c r="U218" s="30"/>
      <c r="V218" s="30"/>
      <c r="W218" s="30"/>
      <c r="X218" s="30"/>
      <c r="Y218" s="88"/>
      <c r="Z218" s="31"/>
    </row>
    <row r="219" spans="1:27" ht="20.100000000000001" customHeight="1" x14ac:dyDescent="0.15">
      <c r="A219" s="9">
        <f>IF(AND(所在区分="Ｂ", TRIM($I219)=""), 1001, 0)</f>
        <v>0</v>
      </c>
      <c r="B219" s="9"/>
      <c r="C219" s="23"/>
      <c r="D219" s="28">
        <v>5</v>
      </c>
      <c r="E219" s="6" t="s">
        <v>198</v>
      </c>
      <c r="I219" s="133"/>
      <c r="J219" s="133"/>
      <c r="K219" s="133"/>
      <c r="L219" s="133"/>
      <c r="M219" s="133"/>
      <c r="Z219" s="31"/>
    </row>
    <row r="220" spans="1:27" ht="60" customHeight="1" x14ac:dyDescent="0.15">
      <c r="A220" s="9"/>
      <c r="B220" s="9"/>
      <c r="C220" s="23"/>
      <c r="D220" s="24"/>
      <c r="E220" s="103"/>
      <c r="F220" s="24"/>
      <c r="G220" s="24"/>
      <c r="H220" s="24"/>
      <c r="I220" s="24"/>
      <c r="J220" s="156" t="s">
        <v>189</v>
      </c>
      <c r="K220" s="163"/>
      <c r="L220" s="163"/>
      <c r="M220" s="163"/>
      <c r="N220" s="163"/>
      <c r="O220" s="163"/>
      <c r="P220" s="163"/>
      <c r="Q220" s="163"/>
      <c r="R220" s="163"/>
      <c r="S220" s="163"/>
      <c r="T220" s="163"/>
      <c r="U220" s="163"/>
      <c r="V220" s="163"/>
      <c r="W220" s="163"/>
      <c r="X220" s="163"/>
      <c r="Y220" s="163"/>
      <c r="Z220" s="31"/>
    </row>
    <row r="221" spans="1:27" ht="20.100000000000001" customHeight="1" x14ac:dyDescent="0.15">
      <c r="A221" s="9"/>
      <c r="B221" s="9"/>
      <c r="C221" s="23"/>
      <c r="D221" s="24"/>
      <c r="E221" s="24"/>
      <c r="F221" s="24"/>
      <c r="G221" s="24"/>
      <c r="H221" s="24"/>
      <c r="I221" s="24"/>
      <c r="J221" s="24"/>
      <c r="K221" s="24"/>
      <c r="L221" s="24"/>
      <c r="M221" s="30"/>
      <c r="N221" s="30"/>
      <c r="O221" s="30"/>
      <c r="P221" s="30"/>
      <c r="Q221" s="88"/>
      <c r="R221" s="30"/>
      <c r="S221" s="30"/>
      <c r="T221" s="30"/>
      <c r="U221" s="30"/>
      <c r="V221" s="30"/>
      <c r="W221" s="30"/>
      <c r="X221" s="30"/>
      <c r="Y221" s="88"/>
      <c r="Z221" s="31"/>
    </row>
    <row r="222" spans="1:27" ht="20.100000000000001" customHeight="1" x14ac:dyDescent="0.15">
      <c r="A222" s="9"/>
      <c r="B222" s="9"/>
      <c r="C222" s="41"/>
      <c r="D222" s="42"/>
      <c r="E222" s="42"/>
      <c r="F222" s="42"/>
      <c r="G222" s="42"/>
      <c r="H222" s="42"/>
      <c r="I222" s="42"/>
      <c r="J222" s="63"/>
      <c r="K222" s="63"/>
      <c r="L222" s="97"/>
      <c r="M222" s="97"/>
      <c r="N222" s="87"/>
      <c r="O222" s="63"/>
      <c r="P222" s="83"/>
      <c r="Q222" s="83"/>
      <c r="R222" s="83"/>
      <c r="S222" s="87"/>
      <c r="T222" s="87"/>
      <c r="U222" s="87"/>
      <c r="V222" s="87"/>
      <c r="W222" s="87"/>
      <c r="X222" s="87"/>
      <c r="Y222" s="63"/>
      <c r="Z222" s="44"/>
    </row>
    <row r="223" spans="1:27" ht="20.100000000000001" customHeight="1" x14ac:dyDescent="0.15">
      <c r="A223" s="9"/>
      <c r="B223" s="9"/>
      <c r="C223" s="30"/>
      <c r="D223" s="30"/>
      <c r="E223" s="30"/>
      <c r="F223" s="30"/>
      <c r="G223" s="30"/>
      <c r="H223" s="30"/>
      <c r="I223" s="30"/>
      <c r="J223" s="37"/>
      <c r="K223" s="37"/>
      <c r="L223" s="46"/>
      <c r="M223" s="37"/>
      <c r="N223" s="39"/>
      <c r="O223" s="37"/>
      <c r="P223" s="38"/>
      <c r="Q223" s="38"/>
      <c r="R223" s="38"/>
      <c r="S223" s="39"/>
      <c r="T223" s="39"/>
      <c r="U223" s="39"/>
      <c r="V223" s="39"/>
      <c r="W223" s="39"/>
      <c r="X223" s="39"/>
      <c r="Y223" s="37"/>
      <c r="Z223" s="30"/>
    </row>
    <row r="224" spans="1:27" ht="20.100000000000001" customHeight="1" x14ac:dyDescent="0.15">
      <c r="A224" s="9"/>
      <c r="B224" s="9"/>
      <c r="C224" s="30"/>
      <c r="D224" s="30"/>
      <c r="E224" s="30"/>
      <c r="F224" s="30"/>
      <c r="G224" s="30"/>
      <c r="H224" s="30"/>
      <c r="I224" s="30"/>
      <c r="J224" s="37"/>
      <c r="K224" s="37"/>
      <c r="L224" s="88"/>
      <c r="M224" s="30"/>
      <c r="N224" s="104"/>
      <c r="O224" s="30"/>
      <c r="P224" s="84"/>
      <c r="Q224" s="84"/>
      <c r="R224" s="84"/>
      <c r="S224" s="104"/>
      <c r="T224" s="104"/>
      <c r="U224" s="104"/>
      <c r="V224" s="104"/>
      <c r="W224" s="104"/>
      <c r="X224" s="104"/>
      <c r="Y224" s="104"/>
      <c r="Z224" s="30"/>
      <c r="AA224" s="104"/>
    </row>
    <row r="225" spans="1:28" ht="20.100000000000001" customHeight="1" x14ac:dyDescent="0.15">
      <c r="A225" s="9"/>
      <c r="B225" s="9"/>
      <c r="C225" s="157" t="s">
        <v>190</v>
      </c>
      <c r="D225" s="158"/>
      <c r="E225" s="158"/>
      <c r="F225" s="158"/>
      <c r="G225" s="158"/>
      <c r="H225" s="159"/>
      <c r="I225" s="105"/>
      <c r="L225" s="106"/>
      <c r="N225" s="77"/>
      <c r="P225" s="107"/>
      <c r="Q225" s="107"/>
      <c r="R225" s="107"/>
      <c r="S225" s="77"/>
      <c r="T225" s="77"/>
      <c r="U225" s="77"/>
      <c r="V225" s="77"/>
      <c r="W225" s="77"/>
      <c r="X225" s="77"/>
      <c r="Y225" s="77"/>
      <c r="AA225" s="77"/>
    </row>
    <row r="226" spans="1:28" ht="20.100000000000001" customHeight="1" x14ac:dyDescent="0.15">
      <c r="A226" s="9"/>
      <c r="B226" s="9"/>
      <c r="C226" s="23"/>
      <c r="D226" s="67"/>
      <c r="E226" s="67"/>
      <c r="F226" s="67"/>
      <c r="G226" s="67"/>
      <c r="H226" s="67"/>
      <c r="I226" s="67"/>
      <c r="J226" s="25"/>
      <c r="K226" s="25"/>
      <c r="L226" s="26"/>
      <c r="M226" s="26"/>
      <c r="N226" s="81"/>
      <c r="O226" s="81"/>
      <c r="P226" s="108"/>
      <c r="Q226" s="108"/>
      <c r="R226" s="108"/>
      <c r="S226" s="81"/>
      <c r="T226" s="81"/>
      <c r="U226" s="81"/>
      <c r="V226" s="81"/>
      <c r="W226" s="81"/>
      <c r="X226" s="81"/>
      <c r="Y226" s="81"/>
      <c r="Z226" s="68"/>
      <c r="AA226" s="77"/>
    </row>
    <row r="227" spans="1:28" ht="15.75" hidden="1" customHeight="1" x14ac:dyDescent="0.15">
      <c r="A227" s="9"/>
      <c r="B227" s="9"/>
      <c r="C227" s="23"/>
      <c r="D227" s="67"/>
      <c r="E227" s="67"/>
      <c r="F227" s="67"/>
      <c r="G227" s="67"/>
      <c r="H227" s="67"/>
      <c r="I227" s="67"/>
      <c r="J227" s="30"/>
      <c r="K227" s="30"/>
      <c r="L227" s="88"/>
      <c r="M227" s="88"/>
      <c r="N227" s="104"/>
      <c r="O227" s="104"/>
      <c r="P227" s="84"/>
      <c r="Q227" s="84"/>
      <c r="R227" s="84"/>
      <c r="S227" s="104"/>
      <c r="T227" s="104"/>
      <c r="U227" s="104"/>
      <c r="V227" s="104"/>
      <c r="W227" s="104"/>
      <c r="X227" s="104"/>
      <c r="Y227" s="104"/>
      <c r="Z227" s="50"/>
      <c r="AA227" s="77"/>
    </row>
    <row r="228" spans="1:28" ht="20.100000000000001" customHeight="1" x14ac:dyDescent="0.15">
      <c r="A228" s="9">
        <f>IF(OR(OR(NOT(ISNUMBER(VALUE(P228))), TRIM(P228)="", LEN(P228)&lt;&gt;6),TRIM($I228)=""), 1001, 0)</f>
        <v>1001</v>
      </c>
      <c r="B228" s="9"/>
      <c r="C228" s="32"/>
      <c r="D228" s="28">
        <v>1</v>
      </c>
      <c r="E228" s="6" t="s">
        <v>99</v>
      </c>
      <c r="I228" s="133"/>
      <c r="J228" s="133"/>
      <c r="K228" s="133"/>
      <c r="L228" s="133"/>
      <c r="M228" s="133"/>
      <c r="N228" s="76" t="s">
        <v>61</v>
      </c>
      <c r="O228" s="109" t="s">
        <v>59</v>
      </c>
      <c r="P228" s="1"/>
      <c r="Q228" s="30" t="s">
        <v>60</v>
      </c>
      <c r="T228" s="30"/>
      <c r="Y228" s="30"/>
      <c r="Z228" s="50"/>
    </row>
    <row r="229" spans="1:28" ht="30" customHeight="1" x14ac:dyDescent="0.15">
      <c r="A229" s="9"/>
      <c r="B229" s="9"/>
      <c r="C229" s="52"/>
      <c r="D229" s="30"/>
      <c r="E229" s="30"/>
      <c r="F229" s="30"/>
      <c r="G229" s="30"/>
      <c r="H229" s="30"/>
      <c r="I229" s="55"/>
      <c r="J229" s="160" t="s">
        <v>103</v>
      </c>
      <c r="K229" s="196"/>
      <c r="L229" s="196"/>
      <c r="M229" s="196"/>
      <c r="N229" s="196"/>
      <c r="O229" s="196"/>
      <c r="P229" s="196"/>
      <c r="Q229" s="196"/>
      <c r="R229" s="196"/>
      <c r="S229" s="196"/>
      <c r="T229" s="196"/>
      <c r="U229" s="196"/>
      <c r="V229" s="196"/>
      <c r="W229" s="196"/>
      <c r="X229" s="196"/>
      <c r="Y229" s="196"/>
      <c r="Z229" s="50"/>
    </row>
    <row r="230" spans="1:28" ht="20.100000000000001" customHeight="1" x14ac:dyDescent="0.15">
      <c r="A230" s="9">
        <f>IF(TRIM($I230)="", 1001, 0)</f>
        <v>1001</v>
      </c>
      <c r="B230" s="9"/>
      <c r="C230" s="32"/>
      <c r="D230" s="28">
        <v>2</v>
      </c>
      <c r="E230" s="6" t="s">
        <v>68</v>
      </c>
      <c r="I230" s="197"/>
      <c r="J230" s="133"/>
      <c r="K230" s="133"/>
      <c r="L230" s="133"/>
      <c r="M230" s="133"/>
      <c r="N230" s="109"/>
      <c r="O230" s="30"/>
      <c r="P230" s="30"/>
      <c r="Q230" s="30"/>
      <c r="R230" s="30"/>
      <c r="S230" s="30"/>
      <c r="T230" s="30"/>
      <c r="U230" s="30"/>
      <c r="V230" s="30"/>
      <c r="W230" s="30"/>
      <c r="X230" s="30"/>
      <c r="Y230" s="30"/>
      <c r="Z230" s="50"/>
    </row>
    <row r="231" spans="1:28" ht="30" customHeight="1" x14ac:dyDescent="0.15">
      <c r="A231" s="9"/>
      <c r="B231" s="9"/>
      <c r="C231" s="52"/>
      <c r="D231" s="30"/>
      <c r="E231" s="30"/>
      <c r="F231" s="30"/>
      <c r="G231" s="30"/>
      <c r="H231" s="30"/>
      <c r="I231" s="55"/>
      <c r="J231" s="51" t="str">
        <f>日付例&amp;"　年月日を入力してください。"</f>
        <v>例)2024/4/1、R6/4/1　年月日を入力してください。</v>
      </c>
      <c r="K231" s="51"/>
      <c r="L231" s="51"/>
      <c r="M231" s="51"/>
      <c r="N231" s="51"/>
      <c r="O231" s="51"/>
      <c r="P231" s="51"/>
      <c r="Q231" s="51"/>
      <c r="R231" s="51"/>
      <c r="S231" s="51"/>
      <c r="T231" s="51"/>
      <c r="U231" s="51"/>
      <c r="V231" s="51"/>
      <c r="W231" s="51"/>
      <c r="X231" s="51"/>
      <c r="Y231" s="51"/>
      <c r="Z231" s="50"/>
    </row>
    <row r="232" spans="1:28" ht="20.100000000000001" customHeight="1" x14ac:dyDescent="0.15">
      <c r="A232" s="9"/>
      <c r="B232" s="9"/>
      <c r="C232" s="52"/>
      <c r="D232" s="28">
        <v>3</v>
      </c>
      <c r="E232" s="6" t="s">
        <v>140</v>
      </c>
      <c r="G232" s="30"/>
      <c r="H232" s="30"/>
      <c r="I232" s="55"/>
      <c r="J232" s="51"/>
      <c r="K232" s="51"/>
      <c r="L232" s="51"/>
      <c r="M232" s="51"/>
      <c r="N232" s="51"/>
      <c r="O232" s="51"/>
      <c r="P232" s="51"/>
      <c r="Q232" s="51"/>
      <c r="R232" s="51"/>
      <c r="S232" s="51"/>
      <c r="T232" s="51"/>
      <c r="U232" s="51"/>
      <c r="V232" s="51"/>
      <c r="W232" s="51"/>
      <c r="X232" s="51"/>
      <c r="Y232" s="51"/>
      <c r="Z232" s="50"/>
    </row>
    <row r="233" spans="1:28" ht="54.95" customHeight="1" x14ac:dyDescent="0.15">
      <c r="A233" s="9"/>
      <c r="B233" s="9"/>
      <c r="C233" s="23"/>
      <c r="E233" s="193" t="s">
        <v>245</v>
      </c>
      <c r="F233" s="193"/>
      <c r="G233" s="193"/>
      <c r="H233" s="193"/>
      <c r="I233" s="193"/>
      <c r="J233" s="193"/>
      <c r="K233" s="193"/>
      <c r="L233" s="193"/>
      <c r="M233" s="193"/>
      <c r="N233" s="193"/>
      <c r="O233" s="193"/>
      <c r="P233" s="193"/>
      <c r="Q233" s="193"/>
      <c r="R233" s="193"/>
      <c r="S233" s="193"/>
      <c r="T233" s="193"/>
      <c r="U233" s="193"/>
      <c r="V233" s="193"/>
      <c r="W233" s="193"/>
      <c r="X233" s="193"/>
      <c r="Y233" s="193"/>
      <c r="Z233" s="30"/>
      <c r="AA233" s="99"/>
    </row>
    <row r="234" spans="1:28" ht="30" customHeight="1" x14ac:dyDescent="0.15">
      <c r="A234" s="9">
        <f>IF(COUNTIF(L235:L267,"○")&lt;1, 1001, 0)</f>
        <v>1001</v>
      </c>
      <c r="B234" s="110"/>
      <c r="C234" s="32"/>
      <c r="E234" s="111"/>
      <c r="F234" s="194" t="s">
        <v>157</v>
      </c>
      <c r="G234" s="194"/>
      <c r="H234" s="194"/>
      <c r="I234" s="194"/>
      <c r="J234" s="194"/>
      <c r="K234" s="195"/>
      <c r="L234" s="198" t="s">
        <v>5</v>
      </c>
      <c r="M234" s="199"/>
      <c r="N234" s="214" t="s">
        <v>102</v>
      </c>
      <c r="O234" s="215"/>
      <c r="P234" s="112" t="s">
        <v>231</v>
      </c>
      <c r="Q234" s="207" t="s">
        <v>230</v>
      </c>
      <c r="R234" s="208"/>
      <c r="S234" s="208"/>
      <c r="T234" s="208"/>
      <c r="U234" s="209"/>
      <c r="V234" s="164" t="s">
        <v>206</v>
      </c>
      <c r="W234" s="165"/>
      <c r="X234" s="165"/>
      <c r="Y234" s="166"/>
      <c r="AA234" s="60"/>
      <c r="AB234" s="6" t="s">
        <v>243</v>
      </c>
    </row>
    <row r="235" spans="1:28" ht="20.100000000000001" customHeight="1" x14ac:dyDescent="0.15">
      <c r="A235" s="9">
        <f>IF(OR(AND($L235="○", OR(AND(N235&lt;&gt;"一般", N235&lt;&gt;"特定"), TRIM(P235)="")),$AB235&lt;&gt;0), 1001, 0)</f>
        <v>0</v>
      </c>
      <c r="B235" s="9"/>
      <c r="C235" s="32"/>
      <c r="E235" s="113" t="s">
        <v>69</v>
      </c>
      <c r="F235" s="114" t="s">
        <v>109</v>
      </c>
      <c r="G235" s="115"/>
      <c r="H235" s="115"/>
      <c r="I235" s="115"/>
      <c r="J235" s="115"/>
      <c r="K235" s="116"/>
      <c r="L235" s="200"/>
      <c r="M235" s="201"/>
      <c r="N235" s="202"/>
      <c r="O235" s="203"/>
      <c r="P235" s="2"/>
      <c r="Q235" s="151"/>
      <c r="R235" s="152"/>
      <c r="S235" s="152"/>
      <c r="T235" s="152"/>
      <c r="U235" s="210"/>
      <c r="V235" s="151"/>
      <c r="W235" s="152"/>
      <c r="X235" s="152"/>
      <c r="Y235" s="153"/>
      <c r="AA235" s="60"/>
      <c r="AB235" s="40">
        <f>IF(TRIM(V235)="",0,IF(COUNTIF(IF(表彰の種別リスト="表彰_A",表彰_A,表彰_ETC),V235)=0,1,0))</f>
        <v>0</v>
      </c>
    </row>
    <row r="236" spans="1:28" ht="20.100000000000001" customHeight="1" x14ac:dyDescent="0.15">
      <c r="A236" s="9">
        <f>IF(AND($L236="○", TRIM(P236)=""), 1001, 0)</f>
        <v>0</v>
      </c>
      <c r="B236" s="9"/>
      <c r="C236" s="32"/>
      <c r="E236" s="117" t="s">
        <v>179</v>
      </c>
      <c r="F236" s="118" t="s">
        <v>180</v>
      </c>
      <c r="G236" s="119"/>
      <c r="H236" s="119"/>
      <c r="I236" s="119"/>
      <c r="J236" s="119"/>
      <c r="K236" s="120"/>
      <c r="L236" s="140"/>
      <c r="M236" s="141"/>
      <c r="N236" s="212"/>
      <c r="O236" s="213"/>
      <c r="P236" s="3"/>
      <c r="Q236" s="134"/>
      <c r="R236" s="135"/>
      <c r="S236" s="135"/>
      <c r="T236" s="135"/>
      <c r="U236" s="205"/>
      <c r="V236" s="148"/>
      <c r="W236" s="149"/>
      <c r="X236" s="149"/>
      <c r="Y236" s="150"/>
      <c r="AA236" s="60"/>
    </row>
    <row r="237" spans="1:28" ht="20.100000000000001" customHeight="1" x14ac:dyDescent="0.15">
      <c r="A237" s="9">
        <f>IF(OR(AND($L237="○", OR(AND(N237&lt;&gt;"一般", N237&lt;&gt;"特定"), TRIM(P237)="")),$AB237&lt;&gt;0), 1001, 0)</f>
        <v>0</v>
      </c>
      <c r="B237" s="9"/>
      <c r="C237" s="32"/>
      <c r="E237" s="121" t="s">
        <v>70</v>
      </c>
      <c r="F237" s="122" t="s">
        <v>110</v>
      </c>
      <c r="G237" s="123"/>
      <c r="H237" s="123"/>
      <c r="I237" s="123"/>
      <c r="J237" s="123"/>
      <c r="K237" s="124"/>
      <c r="L237" s="140"/>
      <c r="M237" s="141"/>
      <c r="N237" s="154"/>
      <c r="O237" s="155"/>
      <c r="P237" s="3"/>
      <c r="Q237" s="134"/>
      <c r="R237" s="135"/>
      <c r="S237" s="135"/>
      <c r="T237" s="135"/>
      <c r="U237" s="205"/>
      <c r="V237" s="134"/>
      <c r="W237" s="135"/>
      <c r="X237" s="135"/>
      <c r="Y237" s="136"/>
      <c r="AA237" s="60"/>
      <c r="AB237" s="40">
        <f>IF(TRIM(V237)="",0,IF(COUNTIF(IF(表彰の種別リスト="表彰_A",表彰_A,表彰_ETC),V237)=0,1,0))</f>
        <v>0</v>
      </c>
    </row>
    <row r="238" spans="1:28" ht="20.100000000000001" customHeight="1" x14ac:dyDescent="0.15">
      <c r="A238" s="9">
        <f>IF(OR(AND($L238="○", OR(AND(N238&lt;&gt;"一般", N238&lt;&gt;"特定"), TRIM(P238)="")),$AB238&lt;&gt;0), 1001, 0)</f>
        <v>0</v>
      </c>
      <c r="B238" s="9"/>
      <c r="C238" s="32"/>
      <c r="E238" s="121" t="s">
        <v>71</v>
      </c>
      <c r="F238" s="122" t="s">
        <v>111</v>
      </c>
      <c r="G238" s="123"/>
      <c r="H238" s="123"/>
      <c r="I238" s="123"/>
      <c r="J238" s="123"/>
      <c r="K238" s="124"/>
      <c r="L238" s="140"/>
      <c r="M238" s="141"/>
      <c r="N238" s="154"/>
      <c r="O238" s="155"/>
      <c r="P238" s="132"/>
      <c r="Q238" s="134"/>
      <c r="R238" s="135"/>
      <c r="S238" s="135"/>
      <c r="T238" s="135"/>
      <c r="U238" s="205"/>
      <c r="V238" s="134"/>
      <c r="W238" s="135"/>
      <c r="X238" s="135"/>
      <c r="Y238" s="136"/>
      <c r="AA238" s="60"/>
      <c r="AB238" s="40">
        <f>IF(TRIM(V238)="",0,IF(COUNTIF(IF(表彰の種別リスト="表彰_A",表彰_A,表彰_ETC),V238)=0,1,0))</f>
        <v>0</v>
      </c>
    </row>
    <row r="239" spans="1:28" ht="20.100000000000001" customHeight="1" x14ac:dyDescent="0.15">
      <c r="A239" s="9">
        <f>IF(OR(AND($L239="○", OR(AND(N239&lt;&gt;"一般", N239&lt;&gt;"特定"), TRIM(P239)="")),$AB239&lt;&gt;0), 1001, 0)</f>
        <v>0</v>
      </c>
      <c r="B239" s="9"/>
      <c r="C239" s="32"/>
      <c r="E239" s="121" t="s">
        <v>72</v>
      </c>
      <c r="F239" s="122" t="s">
        <v>112</v>
      </c>
      <c r="G239" s="123"/>
      <c r="H239" s="123"/>
      <c r="I239" s="123"/>
      <c r="J239" s="123"/>
      <c r="K239" s="124"/>
      <c r="L239" s="140"/>
      <c r="M239" s="141"/>
      <c r="N239" s="154"/>
      <c r="O239" s="155"/>
      <c r="P239" s="3"/>
      <c r="Q239" s="134"/>
      <c r="R239" s="135"/>
      <c r="S239" s="135"/>
      <c r="T239" s="135"/>
      <c r="U239" s="205"/>
      <c r="V239" s="134"/>
      <c r="W239" s="135"/>
      <c r="X239" s="135"/>
      <c r="Y239" s="136"/>
      <c r="AA239" s="60"/>
      <c r="AB239" s="40">
        <f>IF(TRIM(V239)="",0,IF(COUNTIF(IF(表彰の種別リスト="表彰_A",表彰_A,表彰_ETC),V239)=0,1,0))</f>
        <v>0</v>
      </c>
    </row>
    <row r="240" spans="1:28" ht="20.100000000000001" customHeight="1" x14ac:dyDescent="0.15">
      <c r="A240" s="9">
        <f>IF(OR(AND($L240="○", OR(AND(N240&lt;&gt;"一般", N240&lt;&gt;"特定"), TRIM(P240)="")),$AB240&lt;&gt;0), 1001, 0)</f>
        <v>0</v>
      </c>
      <c r="B240" s="9"/>
      <c r="C240" s="32"/>
      <c r="E240" s="121" t="s">
        <v>138</v>
      </c>
      <c r="F240" s="122" t="s">
        <v>113</v>
      </c>
      <c r="G240" s="123"/>
      <c r="H240" s="123"/>
      <c r="I240" s="123"/>
      <c r="J240" s="123"/>
      <c r="K240" s="124"/>
      <c r="L240" s="140"/>
      <c r="M240" s="141"/>
      <c r="N240" s="154"/>
      <c r="O240" s="155"/>
      <c r="P240" s="3"/>
      <c r="Q240" s="134"/>
      <c r="R240" s="135"/>
      <c r="S240" s="135"/>
      <c r="T240" s="135"/>
      <c r="U240" s="205"/>
      <c r="V240" s="134"/>
      <c r="W240" s="135"/>
      <c r="X240" s="135"/>
      <c r="Y240" s="136"/>
      <c r="AA240" s="60"/>
      <c r="AB240" s="40">
        <f>IF(TRIM(V240)="",0,IF(COUNTIF(IF(表彰の種別リスト="表彰_A",表彰_A,表彰_ETC),V240)=0,1,0))</f>
        <v>0</v>
      </c>
    </row>
    <row r="241" spans="1:28" ht="20.100000000000001" customHeight="1" x14ac:dyDescent="0.15">
      <c r="A241" s="9">
        <f>IF(AND($L241="○", TRIM(P241)=""), 1001, 0)</f>
        <v>0</v>
      </c>
      <c r="B241" s="9"/>
      <c r="C241" s="32"/>
      <c r="E241" s="121" t="s">
        <v>181</v>
      </c>
      <c r="F241" s="122" t="s">
        <v>182</v>
      </c>
      <c r="G241" s="123"/>
      <c r="H241" s="123"/>
      <c r="I241" s="123"/>
      <c r="J241" s="123"/>
      <c r="K241" s="124"/>
      <c r="L241" s="140"/>
      <c r="M241" s="141"/>
      <c r="N241" s="212"/>
      <c r="O241" s="213"/>
      <c r="P241" s="3"/>
      <c r="Q241" s="134"/>
      <c r="R241" s="135"/>
      <c r="S241" s="135"/>
      <c r="T241" s="135"/>
      <c r="U241" s="205"/>
      <c r="V241" s="148"/>
      <c r="W241" s="149"/>
      <c r="X241" s="149"/>
      <c r="Y241" s="150"/>
      <c r="AA241" s="60"/>
    </row>
    <row r="242" spans="1:28" ht="20.100000000000001" customHeight="1" x14ac:dyDescent="0.15">
      <c r="A242" s="9">
        <f t="shared" ref="A242:A247" si="0">IF(OR(AND($L242="○", OR(AND(N242&lt;&gt;"一般", N242&lt;&gt;"特定"), TRIM(P242)="")),$AB242&lt;&gt;0), 1001, 0)</f>
        <v>0</v>
      </c>
      <c r="B242" s="9"/>
      <c r="C242" s="32"/>
      <c r="E242" s="121" t="s">
        <v>73</v>
      </c>
      <c r="F242" s="122" t="s">
        <v>114</v>
      </c>
      <c r="G242" s="123"/>
      <c r="H242" s="123"/>
      <c r="I242" s="123"/>
      <c r="J242" s="123"/>
      <c r="K242" s="124"/>
      <c r="L242" s="140"/>
      <c r="M242" s="141"/>
      <c r="N242" s="154"/>
      <c r="O242" s="155"/>
      <c r="P242" s="3"/>
      <c r="Q242" s="134"/>
      <c r="R242" s="135"/>
      <c r="S242" s="135"/>
      <c r="T242" s="135"/>
      <c r="U242" s="205"/>
      <c r="V242" s="134"/>
      <c r="W242" s="135"/>
      <c r="X242" s="135"/>
      <c r="Y242" s="136"/>
      <c r="AA242" s="60"/>
      <c r="AB242" s="40">
        <f t="shared" ref="AB242:AB247" si="1">IF(TRIM(V242)="",0,IF(COUNTIF(IF(表彰の種別リスト="表彰_A",表彰_A,表彰_ETC),V242)=0,1,0))</f>
        <v>0</v>
      </c>
    </row>
    <row r="243" spans="1:28" ht="20.100000000000001" customHeight="1" x14ac:dyDescent="0.15">
      <c r="A243" s="9">
        <f t="shared" si="0"/>
        <v>0</v>
      </c>
      <c r="B243" s="9"/>
      <c r="C243" s="32"/>
      <c r="E243" s="121" t="s">
        <v>74</v>
      </c>
      <c r="F243" s="122" t="s">
        <v>115</v>
      </c>
      <c r="G243" s="123"/>
      <c r="H243" s="123"/>
      <c r="I243" s="123"/>
      <c r="J243" s="123"/>
      <c r="K243" s="124"/>
      <c r="L243" s="140"/>
      <c r="M243" s="141"/>
      <c r="N243" s="154"/>
      <c r="O243" s="155"/>
      <c r="P243" s="3"/>
      <c r="Q243" s="134"/>
      <c r="R243" s="135"/>
      <c r="S243" s="135"/>
      <c r="T243" s="135"/>
      <c r="U243" s="205"/>
      <c r="V243" s="134"/>
      <c r="W243" s="135"/>
      <c r="X243" s="135"/>
      <c r="Y243" s="136"/>
      <c r="AA243" s="60"/>
      <c r="AB243" s="40">
        <f t="shared" si="1"/>
        <v>0</v>
      </c>
    </row>
    <row r="244" spans="1:28" ht="20.100000000000001" customHeight="1" x14ac:dyDescent="0.15">
      <c r="A244" s="9">
        <f t="shared" si="0"/>
        <v>0</v>
      </c>
      <c r="B244" s="9"/>
      <c r="C244" s="32"/>
      <c r="E244" s="121" t="s">
        <v>75</v>
      </c>
      <c r="F244" s="122" t="s">
        <v>116</v>
      </c>
      <c r="G244" s="123"/>
      <c r="H244" s="123"/>
      <c r="I244" s="123"/>
      <c r="J244" s="123"/>
      <c r="K244" s="124"/>
      <c r="L244" s="140"/>
      <c r="M244" s="141"/>
      <c r="N244" s="154"/>
      <c r="O244" s="155"/>
      <c r="P244" s="3"/>
      <c r="Q244" s="134"/>
      <c r="R244" s="135"/>
      <c r="S244" s="135"/>
      <c r="T244" s="135"/>
      <c r="U244" s="205"/>
      <c r="V244" s="134"/>
      <c r="W244" s="135"/>
      <c r="X244" s="135"/>
      <c r="Y244" s="136"/>
      <c r="AA244" s="60"/>
      <c r="AB244" s="40">
        <f t="shared" si="1"/>
        <v>0</v>
      </c>
    </row>
    <row r="245" spans="1:28" ht="20.100000000000001" customHeight="1" x14ac:dyDescent="0.15">
      <c r="A245" s="9">
        <f t="shared" si="0"/>
        <v>0</v>
      </c>
      <c r="B245" s="9"/>
      <c r="C245" s="32"/>
      <c r="E245" s="121" t="s">
        <v>76</v>
      </c>
      <c r="F245" s="122" t="s">
        <v>117</v>
      </c>
      <c r="G245" s="123"/>
      <c r="H245" s="123"/>
      <c r="I245" s="123"/>
      <c r="J245" s="123"/>
      <c r="K245" s="124"/>
      <c r="L245" s="140"/>
      <c r="M245" s="141"/>
      <c r="N245" s="154"/>
      <c r="O245" s="155"/>
      <c r="P245" s="3"/>
      <c r="Q245" s="134"/>
      <c r="R245" s="135"/>
      <c r="S245" s="135"/>
      <c r="T245" s="135"/>
      <c r="U245" s="205"/>
      <c r="V245" s="134"/>
      <c r="W245" s="135"/>
      <c r="X245" s="135"/>
      <c r="Y245" s="136"/>
      <c r="AA245" s="60"/>
      <c r="AB245" s="40">
        <f t="shared" si="1"/>
        <v>0</v>
      </c>
    </row>
    <row r="246" spans="1:28" ht="20.100000000000001" customHeight="1" x14ac:dyDescent="0.15">
      <c r="A246" s="9">
        <f t="shared" si="0"/>
        <v>0</v>
      </c>
      <c r="B246" s="9"/>
      <c r="C246" s="32"/>
      <c r="E246" s="121" t="s">
        <v>77</v>
      </c>
      <c r="F246" s="122" t="s">
        <v>118</v>
      </c>
      <c r="G246" s="123"/>
      <c r="H246" s="123"/>
      <c r="I246" s="123"/>
      <c r="J246" s="123"/>
      <c r="K246" s="124"/>
      <c r="L246" s="140"/>
      <c r="M246" s="141"/>
      <c r="N246" s="154"/>
      <c r="O246" s="155"/>
      <c r="P246" s="3"/>
      <c r="Q246" s="134"/>
      <c r="R246" s="135"/>
      <c r="S246" s="135"/>
      <c r="T246" s="135"/>
      <c r="U246" s="205"/>
      <c r="V246" s="134"/>
      <c r="W246" s="135"/>
      <c r="X246" s="135"/>
      <c r="Y246" s="136"/>
      <c r="AA246" s="60"/>
      <c r="AB246" s="40">
        <f t="shared" si="1"/>
        <v>0</v>
      </c>
    </row>
    <row r="247" spans="1:28" ht="20.100000000000001" customHeight="1" x14ac:dyDescent="0.15">
      <c r="A247" s="9">
        <f t="shared" si="0"/>
        <v>0</v>
      </c>
      <c r="B247" s="9"/>
      <c r="C247" s="32"/>
      <c r="E247" s="121" t="s">
        <v>78</v>
      </c>
      <c r="F247" s="122" t="s">
        <v>119</v>
      </c>
      <c r="G247" s="123"/>
      <c r="H247" s="123"/>
      <c r="I247" s="123"/>
      <c r="J247" s="123"/>
      <c r="K247" s="124"/>
      <c r="L247" s="140"/>
      <c r="M247" s="141"/>
      <c r="N247" s="154"/>
      <c r="O247" s="155"/>
      <c r="P247" s="3"/>
      <c r="Q247" s="134"/>
      <c r="R247" s="135"/>
      <c r="S247" s="135"/>
      <c r="T247" s="135"/>
      <c r="U247" s="205"/>
      <c r="V247" s="134"/>
      <c r="W247" s="135"/>
      <c r="X247" s="135"/>
      <c r="Y247" s="136"/>
      <c r="AA247" s="60"/>
      <c r="AB247" s="40">
        <f t="shared" si="1"/>
        <v>0</v>
      </c>
    </row>
    <row r="248" spans="1:28" ht="20.100000000000001" customHeight="1" x14ac:dyDescent="0.15">
      <c r="A248" s="9">
        <f>IF(AND($L248="○", TRIM(P248)=""), 1001, 0)</f>
        <v>0</v>
      </c>
      <c r="B248" s="9"/>
      <c r="C248" s="32"/>
      <c r="E248" s="121" t="s">
        <v>183</v>
      </c>
      <c r="F248" s="122" t="s">
        <v>204</v>
      </c>
      <c r="G248" s="123"/>
      <c r="H248" s="123"/>
      <c r="I248" s="123"/>
      <c r="J248" s="123"/>
      <c r="K248" s="124"/>
      <c r="L248" s="140"/>
      <c r="M248" s="141"/>
      <c r="N248" s="212"/>
      <c r="O248" s="213"/>
      <c r="P248" s="3"/>
      <c r="Q248" s="134"/>
      <c r="R248" s="135"/>
      <c r="S248" s="135"/>
      <c r="T248" s="135"/>
      <c r="U248" s="205"/>
      <c r="V248" s="148"/>
      <c r="W248" s="149"/>
      <c r="X248" s="149"/>
      <c r="Y248" s="150"/>
      <c r="AA248" s="60"/>
    </row>
    <row r="249" spans="1:28" ht="20.100000000000001" customHeight="1" x14ac:dyDescent="0.15">
      <c r="A249" s="9">
        <f t="shared" ref="A249:A266" si="2">IF(OR(AND($L249="○", OR(AND(N249&lt;&gt;"一般", N249&lt;&gt;"特定"), TRIM(P249)="")),$AB249&lt;&gt;0), 1001, 0)</f>
        <v>0</v>
      </c>
      <c r="B249" s="9"/>
      <c r="C249" s="32"/>
      <c r="E249" s="121" t="s">
        <v>79</v>
      </c>
      <c r="F249" s="122" t="s">
        <v>120</v>
      </c>
      <c r="G249" s="123"/>
      <c r="H249" s="123"/>
      <c r="I249" s="123"/>
      <c r="J249" s="123"/>
      <c r="K249" s="124"/>
      <c r="L249" s="140"/>
      <c r="M249" s="141"/>
      <c r="N249" s="154"/>
      <c r="O249" s="155"/>
      <c r="P249" s="3"/>
      <c r="Q249" s="134"/>
      <c r="R249" s="135"/>
      <c r="S249" s="135"/>
      <c r="T249" s="135"/>
      <c r="U249" s="205"/>
      <c r="V249" s="134"/>
      <c r="W249" s="135"/>
      <c r="X249" s="135"/>
      <c r="Y249" s="136"/>
      <c r="AA249" s="60"/>
      <c r="AB249" s="40">
        <f t="shared" ref="AB249:AB266" si="3">IF(TRIM(V249)="",0,IF(COUNTIF(IF(表彰の種別リスト="表彰_A",表彰_A,表彰_ETC),V249)=0,1,0))</f>
        <v>0</v>
      </c>
    </row>
    <row r="250" spans="1:28" ht="20.100000000000001" customHeight="1" x14ac:dyDescent="0.15">
      <c r="A250" s="9">
        <f t="shared" si="2"/>
        <v>0</v>
      </c>
      <c r="B250" s="9"/>
      <c r="C250" s="32"/>
      <c r="E250" s="121" t="s">
        <v>80</v>
      </c>
      <c r="F250" s="122" t="s">
        <v>121</v>
      </c>
      <c r="G250" s="123"/>
      <c r="H250" s="123"/>
      <c r="I250" s="123"/>
      <c r="J250" s="123"/>
      <c r="K250" s="124"/>
      <c r="L250" s="140"/>
      <c r="M250" s="141"/>
      <c r="N250" s="154"/>
      <c r="O250" s="155"/>
      <c r="P250" s="3"/>
      <c r="Q250" s="134"/>
      <c r="R250" s="135"/>
      <c r="S250" s="135"/>
      <c r="T250" s="135"/>
      <c r="U250" s="205"/>
      <c r="V250" s="134"/>
      <c r="W250" s="135"/>
      <c r="X250" s="135"/>
      <c r="Y250" s="136"/>
      <c r="AA250" s="60"/>
      <c r="AB250" s="40">
        <f t="shared" si="3"/>
        <v>0</v>
      </c>
    </row>
    <row r="251" spans="1:28" ht="20.100000000000001" customHeight="1" x14ac:dyDescent="0.15">
      <c r="A251" s="9">
        <f t="shared" si="2"/>
        <v>0</v>
      </c>
      <c r="B251" s="9"/>
      <c r="C251" s="32"/>
      <c r="E251" s="121" t="s">
        <v>81</v>
      </c>
      <c r="F251" s="122" t="s">
        <v>122</v>
      </c>
      <c r="G251" s="123"/>
      <c r="H251" s="123"/>
      <c r="I251" s="123"/>
      <c r="J251" s="123"/>
      <c r="K251" s="124"/>
      <c r="L251" s="140"/>
      <c r="M251" s="141"/>
      <c r="N251" s="154"/>
      <c r="O251" s="155"/>
      <c r="P251" s="3"/>
      <c r="Q251" s="134"/>
      <c r="R251" s="135"/>
      <c r="S251" s="135"/>
      <c r="T251" s="135"/>
      <c r="U251" s="205"/>
      <c r="V251" s="134"/>
      <c r="W251" s="135"/>
      <c r="X251" s="135"/>
      <c r="Y251" s="136"/>
      <c r="AA251" s="60"/>
      <c r="AB251" s="40">
        <f t="shared" si="3"/>
        <v>0</v>
      </c>
    </row>
    <row r="252" spans="1:28" ht="20.100000000000001" customHeight="1" x14ac:dyDescent="0.15">
      <c r="A252" s="9">
        <f t="shared" si="2"/>
        <v>0</v>
      </c>
      <c r="B252" s="9"/>
      <c r="C252" s="32"/>
      <c r="E252" s="121" t="s">
        <v>82</v>
      </c>
      <c r="F252" s="122" t="s">
        <v>123</v>
      </c>
      <c r="G252" s="123"/>
      <c r="H252" s="123"/>
      <c r="I252" s="123"/>
      <c r="J252" s="123"/>
      <c r="K252" s="124"/>
      <c r="L252" s="140"/>
      <c r="M252" s="141"/>
      <c r="N252" s="154"/>
      <c r="O252" s="155"/>
      <c r="P252" s="3"/>
      <c r="Q252" s="134"/>
      <c r="R252" s="135"/>
      <c r="S252" s="135"/>
      <c r="T252" s="135"/>
      <c r="U252" s="205"/>
      <c r="V252" s="134"/>
      <c r="W252" s="135"/>
      <c r="X252" s="135"/>
      <c r="Y252" s="136"/>
      <c r="AA252" s="60"/>
      <c r="AB252" s="40">
        <f t="shared" si="3"/>
        <v>0</v>
      </c>
    </row>
    <row r="253" spans="1:28" ht="20.100000000000001" customHeight="1" x14ac:dyDescent="0.15">
      <c r="A253" s="9">
        <f t="shared" si="2"/>
        <v>0</v>
      </c>
      <c r="B253" s="9"/>
      <c r="C253" s="32"/>
      <c r="E253" s="121" t="s">
        <v>83</v>
      </c>
      <c r="F253" s="122" t="s">
        <v>124</v>
      </c>
      <c r="G253" s="123"/>
      <c r="H253" s="123"/>
      <c r="I253" s="123"/>
      <c r="J253" s="123"/>
      <c r="K253" s="124"/>
      <c r="L253" s="140"/>
      <c r="M253" s="141"/>
      <c r="N253" s="154"/>
      <c r="O253" s="155"/>
      <c r="P253" s="3"/>
      <c r="Q253" s="134"/>
      <c r="R253" s="135"/>
      <c r="S253" s="135"/>
      <c r="T253" s="135"/>
      <c r="U253" s="205"/>
      <c r="V253" s="134"/>
      <c r="W253" s="135"/>
      <c r="X253" s="135"/>
      <c r="Y253" s="136"/>
      <c r="AA253" s="60"/>
      <c r="AB253" s="40">
        <f t="shared" si="3"/>
        <v>0</v>
      </c>
    </row>
    <row r="254" spans="1:28" ht="20.100000000000001" customHeight="1" x14ac:dyDescent="0.15">
      <c r="A254" s="9">
        <f t="shared" si="2"/>
        <v>0</v>
      </c>
      <c r="B254" s="9"/>
      <c r="C254" s="32"/>
      <c r="E254" s="121" t="s">
        <v>84</v>
      </c>
      <c r="F254" s="122" t="s">
        <v>125</v>
      </c>
      <c r="G254" s="123"/>
      <c r="H254" s="123"/>
      <c r="I254" s="123"/>
      <c r="J254" s="123"/>
      <c r="K254" s="124"/>
      <c r="L254" s="140"/>
      <c r="M254" s="141"/>
      <c r="N254" s="154"/>
      <c r="O254" s="155"/>
      <c r="P254" s="3"/>
      <c r="Q254" s="134"/>
      <c r="R254" s="135"/>
      <c r="S254" s="135"/>
      <c r="T254" s="135"/>
      <c r="U254" s="205"/>
      <c r="V254" s="134"/>
      <c r="W254" s="135"/>
      <c r="X254" s="135"/>
      <c r="Y254" s="136"/>
      <c r="AA254" s="60"/>
      <c r="AB254" s="40">
        <f t="shared" si="3"/>
        <v>0</v>
      </c>
    </row>
    <row r="255" spans="1:28" ht="20.100000000000001" customHeight="1" x14ac:dyDescent="0.15">
      <c r="A255" s="9">
        <f t="shared" si="2"/>
        <v>0</v>
      </c>
      <c r="B255" s="9"/>
      <c r="C255" s="32"/>
      <c r="E255" s="121" t="s">
        <v>85</v>
      </c>
      <c r="F255" s="122" t="s">
        <v>126</v>
      </c>
      <c r="G255" s="123"/>
      <c r="H255" s="123"/>
      <c r="I255" s="123"/>
      <c r="J255" s="123"/>
      <c r="K255" s="124"/>
      <c r="L255" s="140"/>
      <c r="M255" s="141"/>
      <c r="N255" s="154"/>
      <c r="O255" s="155"/>
      <c r="P255" s="3"/>
      <c r="Q255" s="134"/>
      <c r="R255" s="135"/>
      <c r="S255" s="135"/>
      <c r="T255" s="135"/>
      <c r="U255" s="205"/>
      <c r="V255" s="134"/>
      <c r="W255" s="135"/>
      <c r="X255" s="135"/>
      <c r="Y255" s="136"/>
      <c r="AA255" s="60"/>
      <c r="AB255" s="40">
        <f t="shared" si="3"/>
        <v>0</v>
      </c>
    </row>
    <row r="256" spans="1:28" ht="20.100000000000001" customHeight="1" x14ac:dyDescent="0.15">
      <c r="A256" s="9">
        <f t="shared" si="2"/>
        <v>0</v>
      </c>
      <c r="B256" s="9"/>
      <c r="C256" s="32"/>
      <c r="E256" s="121" t="s">
        <v>86</v>
      </c>
      <c r="F256" s="122" t="s">
        <v>127</v>
      </c>
      <c r="G256" s="123"/>
      <c r="H256" s="123"/>
      <c r="I256" s="123"/>
      <c r="J256" s="123"/>
      <c r="K256" s="124"/>
      <c r="L256" s="140"/>
      <c r="M256" s="141"/>
      <c r="N256" s="154"/>
      <c r="O256" s="155"/>
      <c r="P256" s="3"/>
      <c r="Q256" s="134"/>
      <c r="R256" s="135"/>
      <c r="S256" s="135"/>
      <c r="T256" s="135"/>
      <c r="U256" s="205"/>
      <c r="V256" s="134"/>
      <c r="W256" s="135"/>
      <c r="X256" s="135"/>
      <c r="Y256" s="136"/>
      <c r="AA256" s="60"/>
      <c r="AB256" s="40">
        <f t="shared" si="3"/>
        <v>0</v>
      </c>
    </row>
    <row r="257" spans="1:28" ht="20.100000000000001" customHeight="1" x14ac:dyDescent="0.15">
      <c r="A257" s="9">
        <f t="shared" si="2"/>
        <v>0</v>
      </c>
      <c r="B257" s="9"/>
      <c r="C257" s="23"/>
      <c r="E257" s="121" t="s">
        <v>87</v>
      </c>
      <c r="F257" s="122" t="s">
        <v>128</v>
      </c>
      <c r="G257" s="123"/>
      <c r="H257" s="123"/>
      <c r="I257" s="123"/>
      <c r="J257" s="123"/>
      <c r="K257" s="124"/>
      <c r="L257" s="140"/>
      <c r="M257" s="141"/>
      <c r="N257" s="154"/>
      <c r="O257" s="155"/>
      <c r="P257" s="3"/>
      <c r="Q257" s="134"/>
      <c r="R257" s="135"/>
      <c r="S257" s="135"/>
      <c r="T257" s="135"/>
      <c r="U257" s="205"/>
      <c r="V257" s="134"/>
      <c r="W257" s="135"/>
      <c r="X257" s="135"/>
      <c r="Y257" s="136"/>
      <c r="AA257" s="60"/>
      <c r="AB257" s="40">
        <f t="shared" si="3"/>
        <v>0</v>
      </c>
    </row>
    <row r="258" spans="1:28" ht="20.100000000000001" customHeight="1" x14ac:dyDescent="0.15">
      <c r="A258" s="9">
        <f t="shared" si="2"/>
        <v>0</v>
      </c>
      <c r="B258" s="9"/>
      <c r="C258" s="32"/>
      <c r="E258" s="121" t="s">
        <v>88</v>
      </c>
      <c r="F258" s="122" t="s">
        <v>129</v>
      </c>
      <c r="G258" s="123"/>
      <c r="H258" s="123"/>
      <c r="I258" s="123"/>
      <c r="J258" s="123"/>
      <c r="K258" s="124"/>
      <c r="L258" s="140"/>
      <c r="M258" s="141"/>
      <c r="N258" s="154"/>
      <c r="O258" s="155"/>
      <c r="P258" s="3"/>
      <c r="Q258" s="134"/>
      <c r="R258" s="135"/>
      <c r="S258" s="135"/>
      <c r="T258" s="135"/>
      <c r="U258" s="205"/>
      <c r="V258" s="134"/>
      <c r="W258" s="135"/>
      <c r="X258" s="135"/>
      <c r="Y258" s="136"/>
      <c r="AA258" s="60"/>
      <c r="AB258" s="40">
        <f t="shared" si="3"/>
        <v>0</v>
      </c>
    </row>
    <row r="259" spans="1:28" ht="20.100000000000001" customHeight="1" x14ac:dyDescent="0.15">
      <c r="A259" s="9">
        <f t="shared" si="2"/>
        <v>0</v>
      </c>
      <c r="B259" s="9"/>
      <c r="C259" s="32"/>
      <c r="E259" s="121" t="s">
        <v>89</v>
      </c>
      <c r="F259" s="122" t="s">
        <v>130</v>
      </c>
      <c r="G259" s="123"/>
      <c r="H259" s="123"/>
      <c r="I259" s="123"/>
      <c r="J259" s="123"/>
      <c r="K259" s="124"/>
      <c r="L259" s="140"/>
      <c r="M259" s="141"/>
      <c r="N259" s="154"/>
      <c r="O259" s="155"/>
      <c r="P259" s="3"/>
      <c r="Q259" s="134"/>
      <c r="R259" s="135"/>
      <c r="S259" s="135"/>
      <c r="T259" s="135"/>
      <c r="U259" s="205"/>
      <c r="V259" s="134"/>
      <c r="W259" s="135"/>
      <c r="X259" s="135"/>
      <c r="Y259" s="136"/>
      <c r="AA259" s="60"/>
      <c r="AB259" s="40">
        <f t="shared" si="3"/>
        <v>0</v>
      </c>
    </row>
    <row r="260" spans="1:28" ht="20.100000000000001" customHeight="1" x14ac:dyDescent="0.15">
      <c r="A260" s="9">
        <f t="shared" si="2"/>
        <v>0</v>
      </c>
      <c r="B260" s="9"/>
      <c r="C260" s="32"/>
      <c r="E260" s="121" t="s">
        <v>90</v>
      </c>
      <c r="F260" s="122" t="s">
        <v>131</v>
      </c>
      <c r="G260" s="123"/>
      <c r="H260" s="123"/>
      <c r="I260" s="123"/>
      <c r="J260" s="123"/>
      <c r="K260" s="124"/>
      <c r="L260" s="140"/>
      <c r="M260" s="141"/>
      <c r="N260" s="154"/>
      <c r="O260" s="155"/>
      <c r="P260" s="3"/>
      <c r="Q260" s="134"/>
      <c r="R260" s="135"/>
      <c r="S260" s="135"/>
      <c r="T260" s="135"/>
      <c r="U260" s="205"/>
      <c r="V260" s="134"/>
      <c r="W260" s="135"/>
      <c r="X260" s="135"/>
      <c r="Y260" s="136"/>
      <c r="AA260" s="60"/>
      <c r="AB260" s="40">
        <f t="shared" si="3"/>
        <v>0</v>
      </c>
    </row>
    <row r="261" spans="1:28" ht="20.100000000000001" customHeight="1" x14ac:dyDescent="0.15">
      <c r="A261" s="9">
        <f t="shared" si="2"/>
        <v>0</v>
      </c>
      <c r="B261" s="9"/>
      <c r="C261" s="32"/>
      <c r="E261" s="121" t="s">
        <v>91</v>
      </c>
      <c r="F261" s="122" t="s">
        <v>132</v>
      </c>
      <c r="G261" s="123"/>
      <c r="H261" s="123"/>
      <c r="I261" s="123"/>
      <c r="J261" s="123"/>
      <c r="K261" s="124"/>
      <c r="L261" s="140"/>
      <c r="M261" s="141"/>
      <c r="N261" s="154"/>
      <c r="O261" s="155"/>
      <c r="P261" s="3"/>
      <c r="Q261" s="134"/>
      <c r="R261" s="135"/>
      <c r="S261" s="135"/>
      <c r="T261" s="135"/>
      <c r="U261" s="205"/>
      <c r="V261" s="134"/>
      <c r="W261" s="135"/>
      <c r="X261" s="135"/>
      <c r="Y261" s="136"/>
      <c r="AA261" s="60"/>
      <c r="AB261" s="40">
        <f t="shared" si="3"/>
        <v>0</v>
      </c>
    </row>
    <row r="262" spans="1:28" ht="20.100000000000001" customHeight="1" x14ac:dyDescent="0.15">
      <c r="A262" s="9">
        <f t="shared" si="2"/>
        <v>0</v>
      </c>
      <c r="B262" s="9"/>
      <c r="C262" s="32"/>
      <c r="E262" s="121" t="s">
        <v>92</v>
      </c>
      <c r="F262" s="122" t="s">
        <v>133</v>
      </c>
      <c r="G262" s="123"/>
      <c r="H262" s="123"/>
      <c r="I262" s="123"/>
      <c r="J262" s="123"/>
      <c r="K262" s="124"/>
      <c r="L262" s="140"/>
      <c r="M262" s="141"/>
      <c r="N262" s="154"/>
      <c r="O262" s="155"/>
      <c r="P262" s="3"/>
      <c r="Q262" s="134"/>
      <c r="R262" s="135"/>
      <c r="S262" s="135"/>
      <c r="T262" s="135"/>
      <c r="U262" s="205"/>
      <c r="V262" s="134"/>
      <c r="W262" s="135"/>
      <c r="X262" s="135"/>
      <c r="Y262" s="136"/>
      <c r="AA262" s="60"/>
      <c r="AB262" s="40">
        <f t="shared" si="3"/>
        <v>0</v>
      </c>
    </row>
    <row r="263" spans="1:28" ht="20.100000000000001" customHeight="1" x14ac:dyDescent="0.15">
      <c r="A263" s="9">
        <f t="shared" si="2"/>
        <v>0</v>
      </c>
      <c r="B263" s="9"/>
      <c r="C263" s="32"/>
      <c r="E263" s="121" t="s">
        <v>93</v>
      </c>
      <c r="F263" s="122" t="s">
        <v>134</v>
      </c>
      <c r="G263" s="123"/>
      <c r="H263" s="123"/>
      <c r="I263" s="123"/>
      <c r="J263" s="123"/>
      <c r="K263" s="124"/>
      <c r="L263" s="140"/>
      <c r="M263" s="141"/>
      <c r="N263" s="154"/>
      <c r="O263" s="155"/>
      <c r="P263" s="3"/>
      <c r="Q263" s="134"/>
      <c r="R263" s="135"/>
      <c r="S263" s="135"/>
      <c r="T263" s="135"/>
      <c r="U263" s="205"/>
      <c r="V263" s="134"/>
      <c r="W263" s="135"/>
      <c r="X263" s="135"/>
      <c r="Y263" s="136"/>
      <c r="AA263" s="60"/>
      <c r="AB263" s="40">
        <f t="shared" si="3"/>
        <v>0</v>
      </c>
    </row>
    <row r="264" spans="1:28" ht="20.100000000000001" customHeight="1" x14ac:dyDescent="0.15">
      <c r="A264" s="9">
        <f t="shared" si="2"/>
        <v>0</v>
      </c>
      <c r="B264" s="9"/>
      <c r="C264" s="32"/>
      <c r="E264" s="121" t="s">
        <v>94</v>
      </c>
      <c r="F264" s="122" t="s">
        <v>135</v>
      </c>
      <c r="G264" s="123"/>
      <c r="H264" s="123"/>
      <c r="I264" s="123"/>
      <c r="J264" s="123"/>
      <c r="K264" s="124"/>
      <c r="L264" s="140"/>
      <c r="M264" s="141"/>
      <c r="N264" s="154"/>
      <c r="O264" s="155"/>
      <c r="P264" s="3"/>
      <c r="Q264" s="134"/>
      <c r="R264" s="135"/>
      <c r="S264" s="135"/>
      <c r="T264" s="135"/>
      <c r="U264" s="205"/>
      <c r="V264" s="134"/>
      <c r="W264" s="135"/>
      <c r="X264" s="135"/>
      <c r="Y264" s="136"/>
      <c r="AA264" s="60"/>
      <c r="AB264" s="40">
        <f t="shared" si="3"/>
        <v>0</v>
      </c>
    </row>
    <row r="265" spans="1:28" ht="20.100000000000001" customHeight="1" x14ac:dyDescent="0.15">
      <c r="A265" s="9">
        <f t="shared" si="2"/>
        <v>0</v>
      </c>
      <c r="B265" s="9"/>
      <c r="C265" s="32"/>
      <c r="E265" s="121" t="s">
        <v>95</v>
      </c>
      <c r="F265" s="122" t="s">
        <v>136</v>
      </c>
      <c r="G265" s="123"/>
      <c r="H265" s="123"/>
      <c r="I265" s="123"/>
      <c r="J265" s="123"/>
      <c r="K265" s="124"/>
      <c r="L265" s="140"/>
      <c r="M265" s="141"/>
      <c r="N265" s="154"/>
      <c r="O265" s="155"/>
      <c r="P265" s="3"/>
      <c r="Q265" s="134"/>
      <c r="R265" s="135"/>
      <c r="S265" s="135"/>
      <c r="T265" s="135"/>
      <c r="U265" s="205"/>
      <c r="V265" s="134"/>
      <c r="W265" s="135"/>
      <c r="X265" s="135"/>
      <c r="Y265" s="136"/>
      <c r="AA265" s="60"/>
      <c r="AB265" s="40">
        <f t="shared" si="3"/>
        <v>0</v>
      </c>
    </row>
    <row r="266" spans="1:28" ht="20.100000000000001" customHeight="1" x14ac:dyDescent="0.15">
      <c r="A266" s="9">
        <f t="shared" si="2"/>
        <v>0</v>
      </c>
      <c r="B266" s="9"/>
      <c r="C266" s="32"/>
      <c r="E266" s="121" t="s">
        <v>96</v>
      </c>
      <c r="F266" s="122" t="s">
        <v>137</v>
      </c>
      <c r="G266" s="123"/>
      <c r="H266" s="123"/>
      <c r="I266" s="123"/>
      <c r="J266" s="123"/>
      <c r="K266" s="124"/>
      <c r="L266" s="140"/>
      <c r="M266" s="141"/>
      <c r="N266" s="154"/>
      <c r="O266" s="155"/>
      <c r="P266" s="3"/>
      <c r="Q266" s="134"/>
      <c r="R266" s="135"/>
      <c r="S266" s="135"/>
      <c r="T266" s="135"/>
      <c r="U266" s="205"/>
      <c r="V266" s="134"/>
      <c r="W266" s="135"/>
      <c r="X266" s="135"/>
      <c r="Y266" s="136"/>
      <c r="AA266" s="60"/>
      <c r="AB266" s="40">
        <f t="shared" si="3"/>
        <v>0</v>
      </c>
    </row>
    <row r="267" spans="1:28" ht="20.100000000000001" customHeight="1" x14ac:dyDescent="0.15">
      <c r="A267" s="9"/>
      <c r="B267" s="9"/>
      <c r="C267" s="32"/>
      <c r="E267" s="125" t="s">
        <v>159</v>
      </c>
      <c r="F267" s="126" t="s">
        <v>158</v>
      </c>
      <c r="G267" s="127"/>
      <c r="H267" s="127"/>
      <c r="I267" s="127"/>
      <c r="J267" s="127"/>
      <c r="K267" s="128"/>
      <c r="L267" s="227"/>
      <c r="M267" s="228"/>
      <c r="N267" s="225"/>
      <c r="O267" s="226"/>
      <c r="P267" s="129"/>
      <c r="Q267" s="229"/>
      <c r="R267" s="230"/>
      <c r="S267" s="230"/>
      <c r="T267" s="230"/>
      <c r="U267" s="231"/>
      <c r="V267" s="137"/>
      <c r="W267" s="138"/>
      <c r="X267" s="138"/>
      <c r="Y267" s="139"/>
      <c r="AA267" s="60"/>
    </row>
    <row r="268" spans="1:28" ht="30" customHeight="1" x14ac:dyDescent="0.15">
      <c r="A268" s="9"/>
      <c r="B268" s="110"/>
      <c r="C268" s="41"/>
      <c r="D268" s="42"/>
      <c r="E268" s="42"/>
      <c r="F268" s="42"/>
      <c r="G268" s="42"/>
      <c r="H268" s="42"/>
      <c r="I268" s="42"/>
      <c r="J268" s="42"/>
      <c r="K268" s="42"/>
      <c r="L268" s="42"/>
      <c r="M268" s="130"/>
      <c r="N268" s="42"/>
      <c r="O268" s="87"/>
      <c r="P268" s="63"/>
      <c r="Q268" s="83"/>
      <c r="R268" s="83"/>
      <c r="S268" s="83"/>
      <c r="T268" s="83"/>
      <c r="U268" s="83"/>
      <c r="V268" s="83"/>
      <c r="W268" s="83"/>
      <c r="X268" s="83"/>
      <c r="Y268" s="63"/>
      <c r="Z268" s="42"/>
      <c r="AA268" s="60"/>
    </row>
    <row r="269" spans="1:28" ht="20.100000000000001" customHeight="1" x14ac:dyDescent="0.15">
      <c r="A269" s="9"/>
      <c r="B269" s="9"/>
      <c r="C269" s="30"/>
      <c r="D269" s="30"/>
      <c r="E269" s="30"/>
      <c r="F269" s="30"/>
      <c r="G269" s="30"/>
      <c r="H269" s="30"/>
      <c r="I269" s="30"/>
      <c r="J269" s="37"/>
      <c r="K269" s="37"/>
      <c r="L269" s="37"/>
      <c r="M269" s="46"/>
      <c r="N269" s="37"/>
      <c r="O269" s="39"/>
      <c r="P269" s="37"/>
      <c r="Q269" s="38"/>
      <c r="R269" s="38"/>
      <c r="S269" s="38"/>
      <c r="T269" s="38"/>
      <c r="U269" s="38"/>
      <c r="V269" s="38"/>
      <c r="W269" s="38"/>
      <c r="X269" s="38"/>
      <c r="Y269" s="37"/>
      <c r="Z269" s="30"/>
    </row>
    <row r="270" spans="1:28" ht="20.100000000000001" customHeight="1" x14ac:dyDescent="0.15">
      <c r="M270" s="106"/>
      <c r="O270" s="77"/>
      <c r="Q270" s="107"/>
      <c r="R270" s="107"/>
      <c r="S270" s="107"/>
      <c r="T270" s="107"/>
      <c r="U270" s="107"/>
      <c r="V270" s="107"/>
      <c r="W270" s="107"/>
      <c r="X270" s="107"/>
    </row>
    <row r="271" spans="1:28" ht="20.100000000000001" customHeight="1" x14ac:dyDescent="0.15">
      <c r="B271" s="9"/>
      <c r="C271" s="157" t="s">
        <v>191</v>
      </c>
      <c r="D271" s="158"/>
      <c r="E271" s="158"/>
      <c r="F271" s="158"/>
      <c r="G271" s="158"/>
      <c r="H271" s="159"/>
      <c r="I271" s="105"/>
      <c r="L271" s="106"/>
      <c r="N271" s="77"/>
      <c r="P271" s="107"/>
      <c r="Q271" s="107"/>
      <c r="R271" s="107"/>
      <c r="S271" s="77"/>
      <c r="T271" s="77"/>
      <c r="U271" s="77"/>
      <c r="V271" s="77"/>
      <c r="W271" s="77"/>
      <c r="X271" s="77"/>
      <c r="Y271" s="77"/>
      <c r="AA271" s="77"/>
    </row>
    <row r="272" spans="1:28" ht="20.100000000000001" customHeight="1" x14ac:dyDescent="0.15">
      <c r="B272" s="9"/>
      <c r="C272" s="23"/>
      <c r="D272" s="67"/>
      <c r="E272" s="67"/>
      <c r="F272" s="67"/>
      <c r="G272" s="67"/>
      <c r="H272" s="67"/>
      <c r="I272" s="67"/>
      <c r="J272" s="25"/>
      <c r="K272" s="25"/>
      <c r="L272" s="26"/>
      <c r="M272" s="26"/>
      <c r="N272" s="81"/>
      <c r="O272" s="81"/>
      <c r="P272" s="108"/>
      <c r="Q272" s="108"/>
      <c r="R272" s="108"/>
      <c r="S272" s="81"/>
      <c r="T272" s="81"/>
      <c r="U272" s="81"/>
      <c r="V272" s="81"/>
      <c r="W272" s="81"/>
      <c r="X272" s="81"/>
      <c r="Y272" s="81"/>
      <c r="Z272" s="68"/>
      <c r="AA272" s="77"/>
    </row>
    <row r="273" spans="1:27" ht="60" customHeight="1" x14ac:dyDescent="0.15">
      <c r="B273" s="9"/>
      <c r="C273" s="32"/>
      <c r="D273" s="204" t="s">
        <v>250</v>
      </c>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50"/>
    </row>
    <row r="274" spans="1:27" ht="20.100000000000001" customHeight="1" x14ac:dyDescent="0.15">
      <c r="A274" s="6">
        <f>IF(IF(所在区分="Ａ", TRIM($I274)="",TRIM($I274)&lt;&gt;""), 1001, 0)</f>
        <v>0</v>
      </c>
      <c r="B274" s="9"/>
      <c r="C274" s="32"/>
      <c r="D274" s="28">
        <v>1</v>
      </c>
      <c r="E274" s="6" t="s">
        <v>195</v>
      </c>
      <c r="I274" s="133"/>
      <c r="J274" s="133"/>
      <c r="K274" s="133"/>
      <c r="L274" s="133"/>
      <c r="M274" s="133"/>
      <c r="Z274" s="50"/>
    </row>
    <row r="275" spans="1:27" ht="45" customHeight="1" x14ac:dyDescent="0.15">
      <c r="B275" s="9"/>
      <c r="C275" s="32"/>
      <c r="E275" s="92"/>
      <c r="H275" s="55"/>
      <c r="J275" s="156" t="s">
        <v>247</v>
      </c>
      <c r="K275" s="156"/>
      <c r="L275" s="156"/>
      <c r="M275" s="156"/>
      <c r="N275" s="156"/>
      <c r="O275" s="156"/>
      <c r="P275" s="156"/>
      <c r="Q275" s="156"/>
      <c r="R275" s="156"/>
      <c r="S275" s="156"/>
      <c r="T275" s="156"/>
      <c r="U275" s="156"/>
      <c r="V275" s="156"/>
      <c r="W275" s="156"/>
      <c r="X275" s="156"/>
      <c r="Y275" s="156"/>
      <c r="Z275" s="50"/>
    </row>
    <row r="276" spans="1:27" ht="20.100000000000001" customHeight="1" x14ac:dyDescent="0.15">
      <c r="A276" s="6">
        <f>IF(IF(所在区分="Ａ", TRIM($I276)="",TRIM($I276)&lt;&gt;""), 1001, 0)</f>
        <v>0</v>
      </c>
      <c r="B276" s="9"/>
      <c r="C276" s="32"/>
      <c r="D276" s="28">
        <v>2</v>
      </c>
      <c r="E276" s="6" t="s">
        <v>175</v>
      </c>
      <c r="I276" s="133"/>
      <c r="J276" s="133"/>
      <c r="K276" s="133"/>
      <c r="L276" s="133"/>
      <c r="M276" s="133"/>
      <c r="Z276" s="50"/>
    </row>
    <row r="277" spans="1:27" ht="60" customHeight="1" x14ac:dyDescent="0.15">
      <c r="B277" s="9"/>
      <c r="C277" s="32"/>
      <c r="J277" s="192" t="s">
        <v>192</v>
      </c>
      <c r="K277" s="192"/>
      <c r="L277" s="192"/>
      <c r="M277" s="192"/>
      <c r="N277" s="192"/>
      <c r="O277" s="192"/>
      <c r="P277" s="192"/>
      <c r="Q277" s="192"/>
      <c r="R277" s="192"/>
      <c r="S277" s="192"/>
      <c r="T277" s="192"/>
      <c r="U277" s="192"/>
      <c r="V277" s="192"/>
      <c r="W277" s="192"/>
      <c r="X277" s="192"/>
      <c r="Y277" s="192"/>
      <c r="Z277" s="50"/>
    </row>
    <row r="278" spans="1:27" ht="20.100000000000001" customHeight="1" x14ac:dyDescent="0.15">
      <c r="A278" s="6">
        <f>IF(IF(所在区分="Ａ", TRIM($I278)="",TRIM($I278)&lt;&gt;""), 1001, 0)</f>
        <v>0</v>
      </c>
      <c r="B278" s="9"/>
      <c r="C278" s="32"/>
      <c r="D278" s="28">
        <v>3</v>
      </c>
      <c r="E278" s="6" t="s">
        <v>176</v>
      </c>
      <c r="I278" s="133"/>
      <c r="J278" s="133"/>
      <c r="K278" s="133"/>
      <c r="L278" s="133"/>
      <c r="M278" s="133"/>
      <c r="N278" s="30"/>
      <c r="Z278" s="50"/>
    </row>
    <row r="279" spans="1:27" ht="30" customHeight="1" x14ac:dyDescent="0.15">
      <c r="B279" s="9"/>
      <c r="C279" s="32"/>
      <c r="J279" s="192" t="s">
        <v>248</v>
      </c>
      <c r="K279" s="192"/>
      <c r="L279" s="192"/>
      <c r="M279" s="192"/>
      <c r="N279" s="192"/>
      <c r="O279" s="192"/>
      <c r="P279" s="192"/>
      <c r="Q279" s="192"/>
      <c r="R279" s="192"/>
      <c r="S279" s="192"/>
      <c r="T279" s="192"/>
      <c r="U279" s="192"/>
      <c r="V279" s="192"/>
      <c r="W279" s="192"/>
      <c r="X279" s="192"/>
      <c r="Y279" s="192"/>
      <c r="Z279" s="50"/>
    </row>
    <row r="280" spans="1:27" ht="20.100000000000001" customHeight="1" x14ac:dyDescent="0.15">
      <c r="A280" s="6">
        <f>IF(IF(所在区分="Ａ", TRIM($I280)="",TRIM($I280)&lt;&gt;""), 1001, 0)</f>
        <v>0</v>
      </c>
      <c r="B280" s="9"/>
      <c r="C280" s="32"/>
      <c r="D280" s="28">
        <v>4</v>
      </c>
      <c r="E280" s="6" t="s">
        <v>187</v>
      </c>
      <c r="I280" s="133"/>
      <c r="J280" s="133"/>
      <c r="K280" s="133"/>
      <c r="L280" s="133"/>
      <c r="M280" s="133"/>
      <c r="Z280" s="50"/>
    </row>
    <row r="281" spans="1:27" ht="30" customHeight="1" x14ac:dyDescent="0.15">
      <c r="B281" s="9"/>
      <c r="C281" s="32"/>
      <c r="E281" s="92" t="s">
        <v>188</v>
      </c>
      <c r="J281" s="192" t="s">
        <v>249</v>
      </c>
      <c r="K281" s="192"/>
      <c r="L281" s="192"/>
      <c r="M281" s="192"/>
      <c r="N281" s="192"/>
      <c r="O281" s="192"/>
      <c r="P281" s="192"/>
      <c r="Q281" s="192"/>
      <c r="R281" s="192"/>
      <c r="S281" s="192"/>
      <c r="T281" s="192"/>
      <c r="U281" s="192"/>
      <c r="V281" s="192"/>
      <c r="W281" s="192"/>
      <c r="X281" s="192"/>
      <c r="Y281" s="192"/>
      <c r="Z281" s="50"/>
    </row>
    <row r="282" spans="1:27" ht="20.100000000000001" customHeight="1" x14ac:dyDescent="0.15">
      <c r="A282" s="6">
        <f>IF(IF(OR(所在区分="Ａ",所在区分="Ｂ"), TRIM($I282)="",TRIM($I282)&lt;&gt;""), 1001, 0)</f>
        <v>0</v>
      </c>
      <c r="B282" s="9"/>
      <c r="C282" s="32"/>
      <c r="D282" s="28">
        <v>5</v>
      </c>
      <c r="E282" s="6" t="s">
        <v>177</v>
      </c>
      <c r="I282" s="133"/>
      <c r="J282" s="133"/>
      <c r="K282" s="133"/>
      <c r="L282" s="133"/>
      <c r="M282" s="133"/>
      <c r="Z282" s="50"/>
      <c r="AA282" s="77"/>
    </row>
    <row r="283" spans="1:27" ht="30" customHeight="1" x14ac:dyDescent="0.15">
      <c r="B283" s="9"/>
      <c r="C283" s="32"/>
      <c r="J283" s="192" t="s">
        <v>193</v>
      </c>
      <c r="K283" s="192"/>
      <c r="L283" s="192"/>
      <c r="M283" s="192"/>
      <c r="N283" s="192"/>
      <c r="O283" s="192"/>
      <c r="P283" s="192"/>
      <c r="Q283" s="192"/>
      <c r="R283" s="192"/>
      <c r="S283" s="192"/>
      <c r="T283" s="192"/>
      <c r="U283" s="192"/>
      <c r="V283" s="192"/>
      <c r="W283" s="192"/>
      <c r="X283" s="192"/>
      <c r="Y283" s="192"/>
      <c r="Z283" s="50"/>
    </row>
    <row r="284" spans="1:27" ht="20.100000000000001" customHeight="1" x14ac:dyDescent="0.15">
      <c r="B284" s="9"/>
      <c r="C284" s="32"/>
      <c r="Z284" s="50"/>
    </row>
    <row r="285" spans="1:27" ht="20.100000000000001" customHeight="1" x14ac:dyDescent="0.15">
      <c r="B285" s="9"/>
      <c r="C285" s="41"/>
      <c r="D285" s="42"/>
      <c r="E285" s="42"/>
      <c r="F285" s="42"/>
      <c r="G285" s="42"/>
      <c r="H285" s="42"/>
      <c r="I285" s="42"/>
      <c r="J285" s="63"/>
      <c r="K285" s="63"/>
      <c r="L285" s="97"/>
      <c r="M285" s="97"/>
      <c r="N285" s="87"/>
      <c r="O285" s="63"/>
      <c r="P285" s="83"/>
      <c r="Q285" s="83"/>
      <c r="R285" s="83"/>
      <c r="S285" s="87"/>
      <c r="T285" s="87"/>
      <c r="U285" s="87"/>
      <c r="V285" s="87"/>
      <c r="W285" s="87"/>
      <c r="X285" s="87"/>
      <c r="Y285" s="63"/>
      <c r="Z285" s="44"/>
    </row>
    <row r="286" spans="1:27" ht="20.100000000000001" customHeight="1" x14ac:dyDescent="0.15">
      <c r="B286" s="9"/>
      <c r="C286" s="30"/>
      <c r="D286" s="30"/>
      <c r="E286" s="30"/>
      <c r="F286" s="30"/>
      <c r="G286" s="30"/>
      <c r="H286" s="30"/>
      <c r="I286" s="30"/>
      <c r="J286" s="37"/>
      <c r="K286" s="37"/>
      <c r="L286" s="46"/>
      <c r="M286" s="37"/>
      <c r="N286" s="39"/>
      <c r="O286" s="37"/>
      <c r="P286" s="38"/>
      <c r="Q286" s="38"/>
      <c r="R286" s="38"/>
      <c r="S286" s="39"/>
      <c r="T286" s="39"/>
      <c r="U286" s="39"/>
      <c r="V286" s="39"/>
      <c r="W286" s="39"/>
      <c r="X286" s="39"/>
      <c r="Y286" s="37"/>
      <c r="Z286" s="30"/>
    </row>
  </sheetData>
  <sheetProtection algorithmName="SHA-512" hashValue="k4afqkb40dHA+VSXSzcIBufcOWUaUw5qeHZE3PaycAr1AXT8ZS4koP4WPbSjzWKonDE67dSxYquqBmc1FA/UvA==" saltValue="1hAVEDRg6hpVqYVKAHMLKg==" spinCount="100000" sheet="1" objects="1" scenarios="1"/>
  <dataConsolidate/>
  <mergeCells count="247">
    <mergeCell ref="I15:Y15"/>
    <mergeCell ref="L267:M267"/>
    <mergeCell ref="Q265:U265"/>
    <mergeCell ref="Q266:U266"/>
    <mergeCell ref="Q249:U249"/>
    <mergeCell ref="Q250:U250"/>
    <mergeCell ref="Q267:U267"/>
    <mergeCell ref="Q251:U251"/>
    <mergeCell ref="Q252:U252"/>
    <mergeCell ref="Q253:U253"/>
    <mergeCell ref="Q254:U254"/>
    <mergeCell ref="Q255:U255"/>
    <mergeCell ref="Q256:U256"/>
    <mergeCell ref="Q257:U257"/>
    <mergeCell ref="Q258:U258"/>
    <mergeCell ref="Q259:U259"/>
    <mergeCell ref="N266:O266"/>
    <mergeCell ref="N251:O251"/>
    <mergeCell ref="N252:O252"/>
    <mergeCell ref="N253:O253"/>
    <mergeCell ref="L266:M266"/>
    <mergeCell ref="N257:O257"/>
    <mergeCell ref="Q261:U261"/>
    <mergeCell ref="Q262:U262"/>
    <mergeCell ref="Q263:U263"/>
    <mergeCell ref="J277:Y277"/>
    <mergeCell ref="V252:Y252"/>
    <mergeCell ref="V253:Y253"/>
    <mergeCell ref="V254:Y254"/>
    <mergeCell ref="V255:Y255"/>
    <mergeCell ref="V256:Y256"/>
    <mergeCell ref="V240:Y240"/>
    <mergeCell ref="V257:Y257"/>
    <mergeCell ref="V258:Y258"/>
    <mergeCell ref="V259:Y259"/>
    <mergeCell ref="V260:Y260"/>
    <mergeCell ref="V250:Y250"/>
    <mergeCell ref="V251:Y251"/>
    <mergeCell ref="V261:Y261"/>
    <mergeCell ref="V262:Y262"/>
    <mergeCell ref="V241:Y241"/>
    <mergeCell ref="V242:Y242"/>
    <mergeCell ref="V243:Y243"/>
    <mergeCell ref="V244:Y244"/>
    <mergeCell ref="N267:O267"/>
    <mergeCell ref="L265:M265"/>
    <mergeCell ref="N265:O265"/>
    <mergeCell ref="L240:M240"/>
    <mergeCell ref="N259:O259"/>
    <mergeCell ref="C9:H9"/>
    <mergeCell ref="I11:M11"/>
    <mergeCell ref="C109:H109"/>
    <mergeCell ref="I20:M20"/>
    <mergeCell ref="I30:Y30"/>
    <mergeCell ref="I71:Y71"/>
    <mergeCell ref="I63:M63"/>
    <mergeCell ref="I85:M85"/>
    <mergeCell ref="I114:Y114"/>
    <mergeCell ref="J12:Y12"/>
    <mergeCell ref="J16:Y16"/>
    <mergeCell ref="J14:Y14"/>
    <mergeCell ref="I81:Y81"/>
    <mergeCell ref="I83:M83"/>
    <mergeCell ref="C18:H18"/>
    <mergeCell ref="D62:Y62"/>
    <mergeCell ref="D111:Y111"/>
    <mergeCell ref="I40:M40"/>
    <mergeCell ref="J74:Y74"/>
    <mergeCell ref="I75:Y75"/>
    <mergeCell ref="J76:Y76"/>
    <mergeCell ref="C60:H60"/>
    <mergeCell ref="I77:Y77"/>
    <mergeCell ref="L264:M264"/>
    <mergeCell ref="N261:O261"/>
    <mergeCell ref="N262:O262"/>
    <mergeCell ref="N263:O263"/>
    <mergeCell ref="W1:Z1"/>
    <mergeCell ref="I159:M159"/>
    <mergeCell ref="I22:Y22"/>
    <mergeCell ref="I24:Y24"/>
    <mergeCell ref="I169:Y169"/>
    <mergeCell ref="I28:Y28"/>
    <mergeCell ref="I38:Y38"/>
    <mergeCell ref="I87:Y87"/>
    <mergeCell ref="I126:Y126"/>
    <mergeCell ref="I32:Y32"/>
    <mergeCell ref="I34:M34"/>
    <mergeCell ref="I36:M36"/>
    <mergeCell ref="I69:M69"/>
    <mergeCell ref="I118:M118"/>
    <mergeCell ref="I161:M161"/>
    <mergeCell ref="I79:Y79"/>
    <mergeCell ref="N260:O260"/>
    <mergeCell ref="Q260:U260"/>
    <mergeCell ref="I26:Y26"/>
    <mergeCell ref="L253:M253"/>
    <mergeCell ref="L254:M254"/>
    <mergeCell ref="N254:O254"/>
    <mergeCell ref="N255:O255"/>
    <mergeCell ref="N256:O256"/>
    <mergeCell ref="N241:O241"/>
    <mergeCell ref="N248:O248"/>
    <mergeCell ref="N245:O245"/>
    <mergeCell ref="L239:M239"/>
    <mergeCell ref="N244:O244"/>
    <mergeCell ref="N246:O246"/>
    <mergeCell ref="Q243:U243"/>
    <mergeCell ref="I186:M186"/>
    <mergeCell ref="V246:Y246"/>
    <mergeCell ref="L248:M248"/>
    <mergeCell ref="I192:M192"/>
    <mergeCell ref="I194:M194"/>
    <mergeCell ref="I196:M196"/>
    <mergeCell ref="V245:Y245"/>
    <mergeCell ref="N236:O236"/>
    <mergeCell ref="I188:M188"/>
    <mergeCell ref="L238:M238"/>
    <mergeCell ref="N234:O234"/>
    <mergeCell ref="Q239:U239"/>
    <mergeCell ref="Q240:U240"/>
    <mergeCell ref="Q241:U241"/>
    <mergeCell ref="Q244:U244"/>
    <mergeCell ref="Q245:U245"/>
    <mergeCell ref="Q246:U246"/>
    <mergeCell ref="Q247:U247"/>
    <mergeCell ref="Q248:U248"/>
    <mergeCell ref="L242:M242"/>
    <mergeCell ref="I215:M215"/>
    <mergeCell ref="I216:M216"/>
    <mergeCell ref="L243:M243"/>
    <mergeCell ref="Q264:U264"/>
    <mergeCell ref="D204:Y204"/>
    <mergeCell ref="L260:M260"/>
    <mergeCell ref="L251:M251"/>
    <mergeCell ref="I163:Y163"/>
    <mergeCell ref="I187:M187"/>
    <mergeCell ref="N247:O247"/>
    <mergeCell ref="N249:O249"/>
    <mergeCell ref="N250:O250"/>
    <mergeCell ref="N243:O243"/>
    <mergeCell ref="L236:M236"/>
    <mergeCell ref="L241:M241"/>
    <mergeCell ref="I219:M219"/>
    <mergeCell ref="I205:Y205"/>
    <mergeCell ref="I209:M209"/>
    <mergeCell ref="I207:Y207"/>
    <mergeCell ref="Q234:U234"/>
    <mergeCell ref="Q235:U235"/>
    <mergeCell ref="Q236:U236"/>
    <mergeCell ref="Q237:U237"/>
    <mergeCell ref="Q238:U238"/>
    <mergeCell ref="I228:M228"/>
    <mergeCell ref="E188:H188"/>
    <mergeCell ref="Q242:U242"/>
    <mergeCell ref="J283:Y283"/>
    <mergeCell ref="I282:M282"/>
    <mergeCell ref="N264:O264"/>
    <mergeCell ref="E233:Y233"/>
    <mergeCell ref="F234:K234"/>
    <mergeCell ref="L261:M261"/>
    <mergeCell ref="L262:M262"/>
    <mergeCell ref="L263:M263"/>
    <mergeCell ref="J229:Y229"/>
    <mergeCell ref="I230:M230"/>
    <mergeCell ref="L234:M234"/>
    <mergeCell ref="L235:M235"/>
    <mergeCell ref="L237:M237"/>
    <mergeCell ref="N235:O235"/>
    <mergeCell ref="C271:H271"/>
    <mergeCell ref="I274:M274"/>
    <mergeCell ref="I276:M276"/>
    <mergeCell ref="J279:Y279"/>
    <mergeCell ref="J281:Y281"/>
    <mergeCell ref="L255:M255"/>
    <mergeCell ref="L256:M256"/>
    <mergeCell ref="L257:M257"/>
    <mergeCell ref="L258:M258"/>
    <mergeCell ref="D273:Y273"/>
    <mergeCell ref="L259:M259"/>
    <mergeCell ref="I13:M13"/>
    <mergeCell ref="C202:H202"/>
    <mergeCell ref="L249:M249"/>
    <mergeCell ref="L250:M250"/>
    <mergeCell ref="E189:H189"/>
    <mergeCell ref="E190:H190"/>
    <mergeCell ref="I190:M190"/>
    <mergeCell ref="I189:M189"/>
    <mergeCell ref="E213:H213"/>
    <mergeCell ref="I120:Y120"/>
    <mergeCell ref="E214:H214"/>
    <mergeCell ref="I214:M214"/>
    <mergeCell ref="C225:H225"/>
    <mergeCell ref="E216:H216"/>
    <mergeCell ref="E215:H215"/>
    <mergeCell ref="E217:H217"/>
    <mergeCell ref="I73:Y73"/>
    <mergeCell ref="C174:H174"/>
    <mergeCell ref="I177:M177"/>
    <mergeCell ref="I179:M179"/>
    <mergeCell ref="E186:H186"/>
    <mergeCell ref="E187:H187"/>
    <mergeCell ref="J184:Y184"/>
    <mergeCell ref="J220:Y220"/>
    <mergeCell ref="V234:Y234"/>
    <mergeCell ref="N237:O237"/>
    <mergeCell ref="N238:O238"/>
    <mergeCell ref="N239:O239"/>
    <mergeCell ref="N240:O240"/>
    <mergeCell ref="N242:O242"/>
    <mergeCell ref="I181:M181"/>
    <mergeCell ref="E212:Y212"/>
    <mergeCell ref="I183:M183"/>
    <mergeCell ref="I155:Y155"/>
    <mergeCell ref="I157:Y157"/>
    <mergeCell ref="I165:M165"/>
    <mergeCell ref="I167:M167"/>
    <mergeCell ref="C150:H150"/>
    <mergeCell ref="J29:Y29"/>
    <mergeCell ref="I153:M153"/>
    <mergeCell ref="I122:M122"/>
    <mergeCell ref="I124:M124"/>
    <mergeCell ref="I116:Y116"/>
    <mergeCell ref="I112:Y112"/>
    <mergeCell ref="I278:M278"/>
    <mergeCell ref="I280:M280"/>
    <mergeCell ref="V264:Y264"/>
    <mergeCell ref="V265:Y265"/>
    <mergeCell ref="V266:Y266"/>
    <mergeCell ref="V267:Y267"/>
    <mergeCell ref="V263:Y263"/>
    <mergeCell ref="L244:M244"/>
    <mergeCell ref="I213:M213"/>
    <mergeCell ref="I217:M217"/>
    <mergeCell ref="V247:Y247"/>
    <mergeCell ref="V248:Y248"/>
    <mergeCell ref="V235:Y235"/>
    <mergeCell ref="V236:Y236"/>
    <mergeCell ref="V237:Y237"/>
    <mergeCell ref="V238:Y238"/>
    <mergeCell ref="V239:Y239"/>
    <mergeCell ref="L245:M245"/>
    <mergeCell ref="L246:M246"/>
    <mergeCell ref="L247:M247"/>
    <mergeCell ref="N258:O258"/>
    <mergeCell ref="L252:M252"/>
    <mergeCell ref="J275:Y275"/>
    <mergeCell ref="V249:Y249"/>
  </mergeCells>
  <phoneticPr fontId="4"/>
  <conditionalFormatting sqref="I11:M11">
    <cfRule type="expression" dxfId="73" priority="191" stopIfTrue="1">
      <formula>TRIM($I11)=""</formula>
    </cfRule>
  </conditionalFormatting>
  <conditionalFormatting sqref="I13:M13">
    <cfRule type="expression" dxfId="72" priority="190" stopIfTrue="1">
      <formula>TRIM($I13)=""</formula>
    </cfRule>
  </conditionalFormatting>
  <conditionalFormatting sqref="I20:M20">
    <cfRule type="expression" dxfId="71" priority="188" stopIfTrue="1">
      <formula>TRIM($I20)=""</formula>
    </cfRule>
  </conditionalFormatting>
  <conditionalFormatting sqref="I34:M34">
    <cfRule type="expression" dxfId="70" priority="181" stopIfTrue="1">
      <formula>NOT(AND(TRIM($I34)&lt;&gt;"",ISNUMBER(VALUE(SUBSTITUTE($I34,"-",""))), IFERROR(SEARCH("-",$I34),0)&gt;0))</formula>
    </cfRule>
  </conditionalFormatting>
  <conditionalFormatting sqref="I36:M36">
    <cfRule type="expression" dxfId="69" priority="180" stopIfTrue="1">
      <formula>AND(TRIM($I36)&lt;&gt;"", NOT(AND(ISNUMBER(VALUE(SUBSTITUTE($I36,"-",""))), IFERROR(SEARCH("-",$I36),0)&gt;0)))</formula>
    </cfRule>
  </conditionalFormatting>
  <conditionalFormatting sqref="I40:M40">
    <cfRule type="expression" dxfId="68" priority="178" stopIfTrue="1">
      <formula>AND($I40&lt;&gt;"一致する", $I40&lt;&gt;"一致しない")</formula>
    </cfRule>
  </conditionalFormatting>
  <conditionalFormatting sqref="I63:M63">
    <cfRule type="expression" dxfId="67" priority="177" stopIfTrue="1">
      <formula>AND($I63&lt;&gt;"しない", $I63&lt;&gt;"する")</formula>
    </cfRule>
  </conditionalFormatting>
  <conditionalFormatting sqref="I69:M69">
    <cfRule type="expression" dxfId="66" priority="176" stopIfTrue="1">
      <formula>OR(AND($I63="する",TRIM($I69)=""),AND($I63="しない",NOT(ISBLANK($I69))))</formula>
    </cfRule>
  </conditionalFormatting>
  <conditionalFormatting sqref="I83:M83">
    <cfRule type="expression" dxfId="65" priority="169" stopIfTrue="1">
      <formula>OR(AND($I63="する",NOT(AND(TRIM($I83)&lt;&gt;"",ISNUMBER(VALUE(SUBSTITUTE($I83,"-",""))),IFERROR(SEARCH("-",$I83),0)&gt;0))), AND($I63="しない",NOT(ISBLANK($I83))))</formula>
    </cfRule>
  </conditionalFormatting>
  <conditionalFormatting sqref="I85:M85">
    <cfRule type="expression" dxfId="64" priority="167" stopIfTrue="1">
      <formula>OR(AND($I63="する",AND(TRIM($I85)&lt;&gt;"",NOT(AND(ISNUMBER(VALUE(SUBSTITUTE($I85,"-",""))),IFERROR(SEARCH("-",$I85),0)&gt;0)))), AND($I63="しない",NOT(ISBLANK($I85))))</formula>
    </cfRule>
  </conditionalFormatting>
  <conditionalFormatting sqref="I122:M122">
    <cfRule type="expression" dxfId="63" priority="162" stopIfTrue="1">
      <formula>AND(TRIM($I122)&lt;&gt;"", NOT(AND(ISNUMBER(VALUE(SUBSTITUTE($I122,"-",""))), IFERROR(SEARCH("-",$I122),0)&gt;0)))</formula>
    </cfRule>
  </conditionalFormatting>
  <conditionalFormatting sqref="I124:M124">
    <cfRule type="expression" dxfId="62" priority="161" stopIfTrue="1">
      <formula>AND(TRIM($I124)&lt;&gt;"", NOT(AND(ISNUMBER(VALUE(SUBSTITUTE($I124,"-",""))), IFERROR(SEARCH("-",$I124),0)&gt;0)))</formula>
    </cfRule>
  </conditionalFormatting>
  <conditionalFormatting sqref="I153:M153">
    <cfRule type="expression" dxfId="61" priority="159" stopIfTrue="1">
      <formula>AND($I153&lt;&gt;"しない", $I153&lt;&gt;"する")</formula>
    </cfRule>
  </conditionalFormatting>
  <conditionalFormatting sqref="I159:M159">
    <cfRule type="expression" dxfId="60" priority="156" stopIfTrue="1">
      <formula>AND($I153="する",OR(TRIM($I159)="", LEN($I159)&lt;&gt;8, NOT(ISNUMBER(VALUE(I159))), IFERROR(SEARCH("-", $I159),0)&gt;0))</formula>
    </cfRule>
  </conditionalFormatting>
  <conditionalFormatting sqref="I161:M161">
    <cfRule type="expression" dxfId="59" priority="155" stopIfTrue="1">
      <formula>AND($I153="する",TRIM($I161)="")</formula>
    </cfRule>
  </conditionalFormatting>
  <conditionalFormatting sqref="I165:M165">
    <cfRule type="expression" dxfId="58" priority="153" stopIfTrue="1">
      <formula>AND($I153="する",NOT(AND(TRIM($I165)&lt;&gt;"",ISNUMBER(VALUE(SUBSTITUTE($I165,"-",""))),IFERROR(SEARCH("-",$I165),0)&gt;0)))</formula>
    </cfRule>
  </conditionalFormatting>
  <conditionalFormatting sqref="I167:M167">
    <cfRule type="expression" dxfId="57" priority="152" stopIfTrue="1">
      <formula>AND($I153="する",AND(TRIM($I167)&lt;&gt;"",NOT(AND(ISNUMBER(VALUE(SUBSTITUTE($I167,"-",""))),IFERROR(SEARCH("-",$I167),0)&gt;0))))</formula>
    </cfRule>
  </conditionalFormatting>
  <conditionalFormatting sqref="I177:M177">
    <cfRule type="expression" dxfId="56" priority="150" stopIfTrue="1">
      <formula>TRIM($I177)=""</formula>
    </cfRule>
  </conditionalFormatting>
  <conditionalFormatting sqref="I179:M179">
    <cfRule type="expression" dxfId="55" priority="149" stopIfTrue="1">
      <formula>TRIM($I179)=""</formula>
    </cfRule>
  </conditionalFormatting>
  <conditionalFormatting sqref="I181:M181">
    <cfRule type="expression" dxfId="54" priority="148" stopIfTrue="1">
      <formula>TRIM($I181)=""</formula>
    </cfRule>
  </conditionalFormatting>
  <conditionalFormatting sqref="I183:M183">
    <cfRule type="expression" dxfId="53" priority="147" stopIfTrue="1">
      <formula>TRIM($I183)=""</formula>
    </cfRule>
  </conditionalFormatting>
  <conditionalFormatting sqref="I186:M188">
    <cfRule type="expression" dxfId="52" priority="144" stopIfTrue="1">
      <formula>TRIM($I186)=""</formula>
    </cfRule>
  </conditionalFormatting>
  <conditionalFormatting sqref="I190:M190">
    <cfRule type="expression" dxfId="51" priority="143" stopIfTrue="1">
      <formula>TRIM($I190)=""</formula>
    </cfRule>
  </conditionalFormatting>
  <conditionalFormatting sqref="I192:M192">
    <cfRule type="expression" dxfId="50" priority="142" stopIfTrue="1">
      <formula>AND($I192 &lt;&gt;"加入",$I192 &lt;&gt;"適用除外")</formula>
    </cfRule>
  </conditionalFormatting>
  <conditionalFormatting sqref="I194:M194">
    <cfRule type="expression" dxfId="49" priority="141" stopIfTrue="1">
      <formula>AND($I194 &lt;&gt;"加入",$I194 &lt;&gt;"適用除外")</formula>
    </cfRule>
  </conditionalFormatting>
  <conditionalFormatting sqref="I196:M196">
    <cfRule type="expression" dxfId="48" priority="140" stopIfTrue="1">
      <formula>AND($I196 &lt;&gt;"加入",$I196 &lt;&gt;"適用除外")</formula>
    </cfRule>
  </conditionalFormatting>
  <conditionalFormatting sqref="I209:M209">
    <cfRule type="expression" dxfId="47" priority="138" stopIfTrue="1">
      <formula>AND(所在区分="Ｂ", $I209&lt;3)</formula>
    </cfRule>
  </conditionalFormatting>
  <conditionalFormatting sqref="I213:M215">
    <cfRule type="expression" dxfId="46" priority="135" stopIfTrue="1">
      <formula>AND(所在区分="Ｂ", TRIM($I213)="")</formula>
    </cfRule>
  </conditionalFormatting>
  <conditionalFormatting sqref="I217:M217">
    <cfRule type="expression" dxfId="45" priority="134" stopIfTrue="1">
      <formula>AND(所在区分="Ｂ", TRIM($I217)="")</formula>
    </cfRule>
  </conditionalFormatting>
  <conditionalFormatting sqref="I219:M219">
    <cfRule type="expression" dxfId="44" priority="133" stopIfTrue="1">
      <formula>AND(所在区分="Ｂ", TRIM($I219)="")</formula>
    </cfRule>
  </conditionalFormatting>
  <conditionalFormatting sqref="I228:M228">
    <cfRule type="expression" dxfId="43" priority="132" stopIfTrue="1">
      <formula>TRIM($I228)=""</formula>
    </cfRule>
  </conditionalFormatting>
  <conditionalFormatting sqref="I230:M230">
    <cfRule type="expression" dxfId="42" priority="130" stopIfTrue="1">
      <formula>TRIM($I230)=""</formula>
    </cfRule>
  </conditionalFormatting>
  <conditionalFormatting sqref="I274:M274">
    <cfRule type="expression" dxfId="41" priority="5" stopIfTrue="1">
      <formula>IF(所在区分="Ａ", TRIM($I274)="",TRIM($I274)&lt;&gt;"")</formula>
    </cfRule>
  </conditionalFormatting>
  <conditionalFormatting sqref="I276:M276">
    <cfRule type="expression" dxfId="40" priority="4" stopIfTrue="1">
      <formula>IF(所在区分="Ａ", TRIM($I276)="",TRIM($I276)&lt;&gt;"")</formula>
    </cfRule>
  </conditionalFormatting>
  <conditionalFormatting sqref="I278:M278">
    <cfRule type="expression" dxfId="39" priority="3" stopIfTrue="1">
      <formula>IF(所在区分="Ａ", TRIM($I278)="",TRIM($I278)&lt;&gt;"")</formula>
    </cfRule>
  </conditionalFormatting>
  <conditionalFormatting sqref="I280:M280">
    <cfRule type="expression" dxfId="38" priority="2" stopIfTrue="1">
      <formula>IF(所在区分="Ａ", TRIM($I280)="",TRIM($I280)&lt;&gt;"")</formula>
    </cfRule>
  </conditionalFormatting>
  <conditionalFormatting sqref="I282:M282">
    <cfRule type="expression" dxfId="37" priority="1" stopIfTrue="1">
      <formula>IF(OR(所在区分="Ａ",所在区分="Ｂ"), TRIM($I282)="",TRIM($I282)&lt;&gt;"")</formula>
    </cfRule>
  </conditionalFormatting>
  <conditionalFormatting sqref="I15:Y15">
    <cfRule type="expression" dxfId="36" priority="189" stopIfTrue="1">
      <formula>TRIM($I15)=""</formula>
    </cfRule>
  </conditionalFormatting>
  <conditionalFormatting sqref="I22:Y22">
    <cfRule type="expression" dxfId="35" priority="187" stopIfTrue="1">
      <formula>AND(TRIM($I22)&lt;&gt;"", OR(ISERROR(FIND("@"&amp;LEFT($I22,3)&amp;"@", 都道府県3))=FALSE, ISERROR(FIND("@"&amp;LEFT($I22,4)&amp;"@",都道府県4))=FALSE))=FALSE</formula>
    </cfRule>
  </conditionalFormatting>
  <conditionalFormatting sqref="I24:Y24">
    <cfRule type="expression" dxfId="34" priority="186" stopIfTrue="1">
      <formula>TRIM($I24)=""</formula>
    </cfRule>
  </conditionalFormatting>
  <conditionalFormatting sqref="I26:Y26">
    <cfRule type="expression" dxfId="33" priority="185" stopIfTrue="1">
      <formula>TRIM($I26)=""</formula>
    </cfRule>
  </conditionalFormatting>
  <conditionalFormatting sqref="I28:Y28">
    <cfRule type="expression" dxfId="32" priority="184" stopIfTrue="1">
      <formula>TRIM($I28)=""</formula>
    </cfRule>
  </conditionalFormatting>
  <conditionalFormatting sqref="I30:Y30">
    <cfRule type="expression" dxfId="31" priority="183" stopIfTrue="1">
      <formula>OR(TRIM($I30)="", NOT(OR(IFERROR(SEARCH(" ",$I30),0)&gt;0, IFERROR(SEARCH("　",$I30),0)&gt;0)))</formula>
    </cfRule>
  </conditionalFormatting>
  <conditionalFormatting sqref="I32:Y32">
    <cfRule type="expression" dxfId="30" priority="182" stopIfTrue="1">
      <formula>OR(TRIM($I32)="", NOT(OR(IFERROR(SEARCH(" ",$I32),0)&gt;0, IFERROR(SEARCH("　",$I32),0)&gt;0)))</formula>
    </cfRule>
  </conditionalFormatting>
  <conditionalFormatting sqref="I38:Y38">
    <cfRule type="expression" dxfId="29" priority="179" stopIfTrue="1">
      <formula>NOT(AND(TRIM($I38)&lt;&gt;"", IFERROR(SEARCH("@",$I38),0)&gt;0))</formula>
    </cfRule>
  </conditionalFormatting>
  <conditionalFormatting sqref="I71:Y71">
    <cfRule type="expression" dxfId="28" priority="175" stopIfTrue="1">
      <formula>OR(AND($I63="する",AND($I71&lt;&gt;"", OR(ISERROR(FIND("@"&amp;LEFT($I71,3)&amp;"@", 都道府県3))=FALSE, ISERROR(FIND("@"&amp;LEFT($I71,4)&amp;"@",都道府県4))=FALSE))=FALSE),AND($I63="しない",NOT(ISBLANK($I71))))</formula>
    </cfRule>
  </conditionalFormatting>
  <conditionalFormatting sqref="I73:Y73">
    <cfRule type="expression" dxfId="27" priority="174" stopIfTrue="1">
      <formula>OR(AND($I63="する",TRIM($I73)=""),AND($I63="しない",NOT(ISBLANK($I73))))</formula>
    </cfRule>
  </conditionalFormatting>
  <conditionalFormatting sqref="I75:Y75">
    <cfRule type="expression" dxfId="26" priority="173" stopIfTrue="1">
      <formula>OR(AND($I63="する",TRIM($I75)=""),AND($I63="しない",NOT(ISBLANK($I75))))</formula>
    </cfRule>
  </conditionalFormatting>
  <conditionalFormatting sqref="I77:Y77">
    <cfRule type="expression" dxfId="25" priority="172" stopIfTrue="1">
      <formula>OR(AND($I63="する",TRIM($I77)=""),AND($I63="しない",NOT(ISBLANK($I77))))</formula>
    </cfRule>
  </conditionalFormatting>
  <conditionalFormatting sqref="I79:Y79">
    <cfRule type="expression" dxfId="24" priority="171" stopIfTrue="1">
      <formula>OR(AND($I63="する",OR(TRIM($I79)="", NOT(OR(IFERROR(SEARCH(" ",$I79),0)&gt;0, IFERROR(SEARCH("　",$I79),0)&gt;0)))),AND($I63="しない",NOT(ISBLANK($I79))))</formula>
    </cfRule>
  </conditionalFormatting>
  <conditionalFormatting sqref="I81:Y81">
    <cfRule type="expression" dxfId="23" priority="170" stopIfTrue="1">
      <formula>OR(AND($I63="する",OR(TRIM($I81)="", NOT(OR(IFERROR(SEARCH(" ",$I81),0)&gt;0, IFERROR(SEARCH("　",$I81),0)&gt;0)))),AND($I63="しない",NOT(ISBLANK($I81))))</formula>
    </cfRule>
  </conditionalFormatting>
  <conditionalFormatting sqref="I87:Y87">
    <cfRule type="expression" dxfId="22" priority="166" stopIfTrue="1">
      <formula>OR(AND($I63="する",OR(TRIM($I87)="", NOT(IFERROR(SEARCH("@",$I87),0)&gt;0))),AND($I63="しない",NOT(ISBLANK($I87))))</formula>
    </cfRule>
  </conditionalFormatting>
  <conditionalFormatting sqref="I114:Y114">
    <cfRule type="expression" dxfId="21" priority="165" stopIfTrue="1">
      <formula>AND(TRIM($I114)&lt;&gt;"", NOT(OR(IFERROR(SEARCH(" ",$I114),0)&gt;0, IFERROR(SEARCH("　",$I114),0)&gt;0)))</formula>
    </cfRule>
  </conditionalFormatting>
  <conditionalFormatting sqref="I116:Y116">
    <cfRule type="expression" dxfId="20" priority="164" stopIfTrue="1">
      <formula>AND(TRIM($I116)&lt;&gt;"", NOT(OR(IFERROR(SEARCH(" ",$I116),0)&gt;0, IFERROR(SEARCH("　",$I116),0)&gt;0)))</formula>
    </cfRule>
  </conditionalFormatting>
  <conditionalFormatting sqref="I120:Y120">
    <cfRule type="expression" dxfId="19" priority="163" stopIfTrue="1">
      <formula>AND(TRIM($I120)&lt;&gt;"", AND(OR(ISERROR(FIND("@"&amp;LEFT($I120,3)&amp;"@", 都道府県3))=FALSE, ISERROR(FIND("@"&amp;LEFT($I120,4)&amp;"@",都道府県4))=FALSE))=FALSE)</formula>
    </cfRule>
  </conditionalFormatting>
  <conditionalFormatting sqref="I126:Y126">
    <cfRule type="expression" dxfId="18" priority="160" stopIfTrue="1">
      <formula>AND(TRIM($I126)&lt;&gt;"", NOT(IFERROR(SEARCH("@",$I126),0)&gt;0))</formula>
    </cfRule>
  </conditionalFormatting>
  <conditionalFormatting sqref="I155:Y155">
    <cfRule type="expression" dxfId="17" priority="158" stopIfTrue="1">
      <formula>AND($I153="する",OR(TRIM($I155)="", NOT(OR(IFERROR(SEARCH(" ",$I155),0)&gt;0, IFERROR(SEARCH("　",$I155),0)&gt;0))))</formula>
    </cfRule>
  </conditionalFormatting>
  <conditionalFormatting sqref="I157:Y157">
    <cfRule type="expression" dxfId="16" priority="157" stopIfTrue="1">
      <formula>AND($I153="する",OR(TRIM($I157)="", NOT(OR(IFERROR(SEARCH(" ",$I157),0)&gt;0, IFERROR(SEARCH("　",$I157),0)&gt;0))))</formula>
    </cfRule>
  </conditionalFormatting>
  <conditionalFormatting sqref="I163:Y163">
    <cfRule type="expression" dxfId="15" priority="154" stopIfTrue="1">
      <formula>AND($I153="する",AND($I163&lt;&gt;"", OR(ISERROR(FIND("@"&amp;LEFT($I163,3)&amp;"@", 都道府県3))=FALSE, ISERROR(FIND("@"&amp;LEFT($I163,4)&amp;"@",都道府県4))=FALSE))=FALSE)</formula>
    </cfRule>
  </conditionalFormatting>
  <conditionalFormatting sqref="I169:Y169">
    <cfRule type="expression" dxfId="14" priority="151" stopIfTrue="1">
      <formula>AND($I153="する",OR(TRIM($I169)="", NOT(IFERROR(SEARCH("@",$I169),0)&gt;0)))</formula>
    </cfRule>
  </conditionalFormatting>
  <conditionalFormatting sqref="I205:Y205">
    <cfRule type="expression" dxfId="13" priority="139" stopIfTrue="1">
      <formula>AND(TRIM(I205)&lt;&gt;"", OR(ISERROR(FIND("@"&amp;LEFT($I205,3)&amp;"@", 都道府県3))=FALSE, ISERROR(FIND("@"&amp;LEFT($I205,4)&amp;"@",都道府県4))=FALSE)=FALSE)</formula>
    </cfRule>
  </conditionalFormatting>
  <conditionalFormatting sqref="L235:M267">
    <cfRule type="expression" dxfId="12" priority="6" stopIfTrue="1">
      <formula>希望&lt;&gt;0</formula>
    </cfRule>
  </conditionalFormatting>
  <conditionalFormatting sqref="N235:O235">
    <cfRule type="expression" dxfId="11" priority="128" stopIfTrue="1">
      <formula>AND($L235="○", AND(N235&lt;&gt;"一般", N235&lt;&gt;"特定"))</formula>
    </cfRule>
  </conditionalFormatting>
  <conditionalFormatting sqref="N237:O240">
    <cfRule type="expression" dxfId="10" priority="109" stopIfTrue="1">
      <formula>AND($L237="○", AND(N237&lt;&gt;"一般", N237&lt;&gt;"特定"))</formula>
    </cfRule>
  </conditionalFormatting>
  <conditionalFormatting sqref="N242:O247">
    <cfRule type="expression" dxfId="9" priority="83" stopIfTrue="1">
      <formula>AND($L242="○", AND(N242&lt;&gt;"一般", N242&lt;&gt;"特定"))</formula>
    </cfRule>
  </conditionalFormatting>
  <conditionalFormatting sqref="N249:O266">
    <cfRule type="expression" dxfId="8" priority="9" stopIfTrue="1">
      <formula>AND($L249="○", AND(N249&lt;&gt;"一般", N249&lt;&gt;"特定"))</formula>
    </cfRule>
  </conditionalFormatting>
  <conditionalFormatting sqref="P83">
    <cfRule type="expression" dxfId="7" priority="168" stopIfTrue="1">
      <formula>AND($I63="しない",NOT(ISBLANK($P83)))</formula>
    </cfRule>
  </conditionalFormatting>
  <conditionalFormatting sqref="P228">
    <cfRule type="expression" dxfId="6" priority="131" stopIfTrue="1">
      <formula>OR(NOT(ISNUMBER(VALUE(P228))), TRIM(P228)="", LEN(P228)&lt;&gt;6)</formula>
    </cfRule>
  </conditionalFormatting>
  <conditionalFormatting sqref="P235:P266">
    <cfRule type="expression" dxfId="5" priority="8" stopIfTrue="1">
      <formula>AND($L235="○", TRIM(P235)="")</formula>
    </cfRule>
  </conditionalFormatting>
  <conditionalFormatting sqref="Q236:U236">
    <cfRule type="expression" dxfId="4" priority="123" stopIfTrue="1">
      <formula>$AB236&lt;&gt;0</formula>
    </cfRule>
  </conditionalFormatting>
  <conditionalFormatting sqref="V235:Y235">
    <cfRule type="expression" dxfId="3" priority="126" stopIfTrue="1">
      <formula>$AB235&lt;&gt;0</formula>
    </cfRule>
  </conditionalFormatting>
  <conditionalFormatting sqref="V237:Y240">
    <cfRule type="expression" dxfId="2" priority="107" stopIfTrue="1">
      <formula>$AB237&lt;&gt;0</formula>
    </cfRule>
  </conditionalFormatting>
  <conditionalFormatting sqref="V242:Y247">
    <cfRule type="expression" dxfId="1" priority="81" stopIfTrue="1">
      <formula>$AB242&lt;&gt;0</formula>
    </cfRule>
  </conditionalFormatting>
  <conditionalFormatting sqref="V249:Y266">
    <cfRule type="expression" dxfId="0" priority="7" stopIfTrue="1">
      <formula>$AB249&lt;&gt;0</formula>
    </cfRule>
  </conditionalFormatting>
  <dataValidations count="21">
    <dataValidation type="list" imeMode="halfAlpha" allowBlank="1" showInputMessage="1" showErrorMessage="1" error="リストから選択してください" sqref="I11:M11 I13:M13" xr:uid="{06AA2094-33D3-45B3-A5E5-905FCFAD5FB6}">
      <formula1>"同意する"</formula1>
    </dataValidation>
    <dataValidation type="list" imeMode="halfAlpha" allowBlank="1" showInputMessage="1" showErrorMessage="1" error="リストから選択してください" sqref="I15:Y15" xr:uid="{0A1537D7-F1BF-431A-9AEF-8CD428B7AE93}">
      <formula1>"Ａ：本社(本店)が諫早市内にある,Ｂ：支店・営業所等が諫早市内にあり、第１種準市内登録を希望する,Ｃ：支店・営業所等が諫早市内にあり、第１種準市内登録を希望しない,Ｄ：本社(本店)が諫早市外の長崎県内にある,Ｅ：それ以外"</formula1>
    </dataValidation>
    <dataValidation type="whole" imeMode="halfAlpha" allowBlank="1" showInputMessage="1" showErrorMessage="1" error="7桁の数字を入力してください" sqref="I20:M20 I161:M161 I118:M118 I69:M69" xr:uid="{FE55B1D4-2C16-4B91-A0C5-F4DCD21F3639}">
      <formula1>0</formula1>
      <formula2>9999999</formula2>
    </dataValidation>
    <dataValidation errorStyle="warning" imeMode="hiragana" allowBlank="1" showInputMessage="1" showErrorMessage="1" sqref="I22:Y22 Q235:U267 I207:Y207 I205:Y205 I163:Y163 I157:Y157 I120:Y120 I116:Y116 I112:Y112 I81:Y81 I77:Y77 I75:Y75 I71:Y71 I32:Y32 I28:Y28 I26:Y26" xr:uid="{E4F34FB8-607D-4399-BD9A-DDF6410D2362}"/>
    <dataValidation errorStyle="warning" imeMode="fullKatakana" allowBlank="1" showInputMessage="1" showErrorMessage="1" sqref="I24:Y24 I155:Y155 I114:Y114 I79:Y79 I73:Y73 I30:Y30" xr:uid="{ABAF9B0D-8CE4-443A-AB48-B3DCB543D826}"/>
    <dataValidation errorStyle="warning" imeMode="halfAlpha" allowBlank="1" showInputMessage="1" showErrorMessage="1" sqref="I34:M34 P228 I169:Y169 I167:M167 I165:M165 I159:M159 I126:Y126 I124:M124 P122 I122:M122 I87:Y87 I85:M85 P83 I83:M83 I38:Y38 I36:M36 P34" xr:uid="{423F5BCB-2D01-4A5A-AFE0-4290E8F13EB6}"/>
    <dataValidation type="list" imeMode="halfAlpha" allowBlank="1" showInputMessage="1" showErrorMessage="1" error="リストから選択してください" sqref="I40:M40" xr:uid="{19F9A5D2-03F2-4B01-96FC-2C41ACAE6694}">
      <formula1>"一致する,一致しない"</formula1>
    </dataValidation>
    <dataValidation type="list" imeMode="halfAlpha" allowBlank="1" showInputMessage="1" showErrorMessage="1" error="リストから選択してください" sqref="I63:M63 I153:M153" xr:uid="{D09CF70D-5AC1-46D0-AA93-5168535651DA}">
      <formula1>"しない,する"</formula1>
    </dataValidation>
    <dataValidation type="whole" imeMode="halfAlpha" allowBlank="1" showInputMessage="1" showErrorMessage="1" error="有効な数字を入力してください" sqref="I177:M177 I217:M217 I213:M215 I209:M209 I190:M190 I186:M188 I183:M183" xr:uid="{7CD45610-99DD-45F4-9A45-5E5BACB4AFF3}">
      <formula1>0</formula1>
      <formula2>9999999999</formula2>
    </dataValidation>
    <dataValidation type="list" imeMode="halfAlpha" allowBlank="1" showInputMessage="1" showErrorMessage="1" error="リストから選択してください" sqref="I179:M179" xr:uid="{DFC0FD2D-1B6D-4F21-B45F-1F050C78CA54}">
      <formula1>"有,無"</formula1>
    </dataValidation>
    <dataValidation type="list" imeMode="halfAlpha" allowBlank="1" showInputMessage="1" showErrorMessage="1" error="リストから選択してください" sqref="I181:M181" xr:uid="{CE9B129A-7325-474A-B3E0-ABFF0B990474}">
      <formula1>"課税事業者,免税等事業者"</formula1>
    </dataValidation>
    <dataValidation type="list" imeMode="halfAlpha" allowBlank="1" showInputMessage="1" showErrorMessage="1" error="リストから選択してください" sqref="I192:M192 I196:M196 I194:M194" xr:uid="{37759B58-D460-4968-B4DC-360552108B13}">
      <formula1>"加入,適用除外,未加入"</formula1>
    </dataValidation>
    <dataValidation type="list" imeMode="halfAlpha" allowBlank="1" showInputMessage="1" showErrorMessage="1" error="リストから選択してください" sqref="I219:M219" xr:uid="{796C2FC4-4F58-4621-9658-6EBE94690E7B}">
      <formula1>"同意する,　"</formula1>
    </dataValidation>
    <dataValidation type="list" imeMode="halfAlpha" allowBlank="1" showInputMessage="1" showErrorMessage="1" error="リストから選択してください" sqref="I228:M228" xr:uid="{52DDCA2F-103C-439A-B619-3491A0EE4976}">
      <formula1>許可コード</formula1>
    </dataValidation>
    <dataValidation type="date" imeMode="halfAlpha" allowBlank="1" showInputMessage="1" showErrorMessage="1" error="有効な日付を入力してください" sqref="I230:M230" xr:uid="{EA9E9DFE-18AB-4C72-8BF3-C23E7C8C9CF4}">
      <formula1>92</formula1>
      <formula2>73415</formula2>
    </dataValidation>
    <dataValidation type="list" imeMode="halfAlpha" allowBlank="1" showInputMessage="1" showErrorMessage="1" error="リストから選択してください" sqref="L235:M267" xr:uid="{2E197F6C-BBEF-4DDA-9496-B4644076E05A}">
      <formula1>"○,　"</formula1>
    </dataValidation>
    <dataValidation type="list" imeMode="halfAlpha" allowBlank="1" showInputMessage="1" showErrorMessage="1" error="リストから選択してください" sqref="N235:O235 N249:O266 N242:O247 N237:O240" xr:uid="{41F63FB2-A040-43CF-A59C-9A542B8835B6}">
      <formula1>"一般,特定,　"</formula1>
    </dataValidation>
    <dataValidation type="whole" imeMode="halfAlpha" allowBlank="1" showInputMessage="1" showErrorMessage="1" error="有効な数字を入力してください" sqref="P235:P266" xr:uid="{E53CD4EB-1804-4FC6-B228-A533A1D9AAF9}">
      <formula1>-9999999999</formula1>
      <formula2>9999999999</formula2>
    </dataValidation>
    <dataValidation type="list" imeMode="halfAlpha" allowBlank="1" showInputMessage="1" showErrorMessage="1" error="リストから選択してください" sqref="V235:Y235 V249:Y266 V242:Y247 V237:Y240" xr:uid="{28E11F9C-D72D-4CA5-80DE-FF7119DE9B42}">
      <formula1>INDIRECT(表彰の種別リスト)</formula1>
    </dataValidation>
    <dataValidation type="list" imeMode="halfAlpha" allowBlank="1" showInputMessage="1" showErrorMessage="1" error="リストから選択してください" sqref="I274:M274 I282:M282 I280:M280 I276:M276" xr:uid="{0376F3E3-E7D6-4B87-BA66-F668B8A1384E}">
      <formula1>"有,無,　"</formula1>
    </dataValidation>
    <dataValidation type="list" imeMode="halfAlpha" allowBlank="1" showInputMessage="1" showErrorMessage="1" error="リストから選択してください" sqref="I278:M278" xr:uid="{5458D343-D86E-4BB0-8F1B-20BFA4DD010E}">
      <formula1>"無,1人,2人,3人,4人,5人以上,　"</formula1>
    </dataValidation>
  </dataValidations>
  <pageMargins left="0.19685039370078741" right="0.19685039370078741" top="0.39370078740157483" bottom="0.19685039370078741" header="0.39370078740157483" footer="0.19685039370078741"/>
  <pageSetup paperSize="9" scale="63" fitToHeight="0" orientation="portrait" r:id="rId1"/>
  <headerFooter>
    <oddHeader>&amp;R&amp;8&amp;P/&amp;N</oddHeader>
  </headerFooter>
  <ignoredErrors>
    <ignoredError sqref="E235:E2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62"/>
  <sheetViews>
    <sheetView zoomScaleNormal="100" workbookViewId="0"/>
  </sheetViews>
  <sheetFormatPr defaultRowHeight="13.5" x14ac:dyDescent="0.15"/>
  <cols>
    <col min="1" max="1" width="17.25" style="30" customWidth="1"/>
    <col min="2" max="16384" width="9" style="30"/>
  </cols>
  <sheetData>
    <row r="1" spans="1:1" x14ac:dyDescent="0.15">
      <c r="A1" s="3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0" t="str">
        <f>"@神奈川県@和歌山県@鹿児島県@"</f>
        <v>@神奈川県@和歌山県@鹿児島県@</v>
      </c>
    </row>
    <row r="3" spans="1:1" x14ac:dyDescent="0.15">
      <c r="A3" s="30" t="s">
        <v>223</v>
      </c>
    </row>
    <row r="4" spans="1:1" x14ac:dyDescent="0.15">
      <c r="A4" s="30" t="s">
        <v>224</v>
      </c>
    </row>
    <row r="10" spans="1:1" x14ac:dyDescent="0.15">
      <c r="A10" s="6" t="s">
        <v>163</v>
      </c>
    </row>
    <row r="11" spans="1:1" x14ac:dyDescent="0.15">
      <c r="A11" s="6" t="s">
        <v>12</v>
      </c>
    </row>
    <row r="12" spans="1:1" x14ac:dyDescent="0.15">
      <c r="A12" s="6" t="s">
        <v>13</v>
      </c>
    </row>
    <row r="13" spans="1:1" x14ac:dyDescent="0.15">
      <c r="A13" s="6" t="s">
        <v>14</v>
      </c>
    </row>
    <row r="14" spans="1:1" x14ac:dyDescent="0.15">
      <c r="A14" s="6" t="s">
        <v>15</v>
      </c>
    </row>
    <row r="15" spans="1:1" x14ac:dyDescent="0.15">
      <c r="A15" s="6" t="s">
        <v>16</v>
      </c>
    </row>
    <row r="16" spans="1:1" x14ac:dyDescent="0.15">
      <c r="A16" s="6" t="s">
        <v>17</v>
      </c>
    </row>
    <row r="17" spans="1:1" x14ac:dyDescent="0.15">
      <c r="A17" s="6" t="s">
        <v>18</v>
      </c>
    </row>
    <row r="18" spans="1:1" x14ac:dyDescent="0.15">
      <c r="A18" s="6" t="s">
        <v>19</v>
      </c>
    </row>
    <row r="19" spans="1:1" x14ac:dyDescent="0.15">
      <c r="A19" s="6" t="s">
        <v>20</v>
      </c>
    </row>
    <row r="20" spans="1:1" x14ac:dyDescent="0.15">
      <c r="A20" s="6" t="s">
        <v>21</v>
      </c>
    </row>
    <row r="21" spans="1:1" x14ac:dyDescent="0.15">
      <c r="A21" s="6" t="s">
        <v>22</v>
      </c>
    </row>
    <row r="22" spans="1:1" x14ac:dyDescent="0.15">
      <c r="A22" s="6" t="s">
        <v>23</v>
      </c>
    </row>
    <row r="23" spans="1:1" x14ac:dyDescent="0.15">
      <c r="A23" s="6" t="s">
        <v>24</v>
      </c>
    </row>
    <row r="24" spans="1:1" x14ac:dyDescent="0.15">
      <c r="A24" s="6" t="s">
        <v>25</v>
      </c>
    </row>
    <row r="25" spans="1:1" x14ac:dyDescent="0.15">
      <c r="A25" s="6" t="s">
        <v>26</v>
      </c>
    </row>
    <row r="26" spans="1:1" x14ac:dyDescent="0.15">
      <c r="A26" s="6" t="s">
        <v>27</v>
      </c>
    </row>
    <row r="27" spans="1:1" x14ac:dyDescent="0.15">
      <c r="A27" s="6" t="s">
        <v>28</v>
      </c>
    </row>
    <row r="28" spans="1:1" x14ac:dyDescent="0.15">
      <c r="A28" s="6" t="s">
        <v>29</v>
      </c>
    </row>
    <row r="29" spans="1:1" x14ac:dyDescent="0.15">
      <c r="A29" s="6" t="s">
        <v>30</v>
      </c>
    </row>
    <row r="30" spans="1:1" x14ac:dyDescent="0.15">
      <c r="A30" s="6" t="s">
        <v>31</v>
      </c>
    </row>
    <row r="31" spans="1:1" x14ac:dyDescent="0.15">
      <c r="A31" s="6" t="s">
        <v>32</v>
      </c>
    </row>
    <row r="32" spans="1:1" x14ac:dyDescent="0.15">
      <c r="A32" s="6" t="s">
        <v>33</v>
      </c>
    </row>
    <row r="33" spans="1:1" x14ac:dyDescent="0.15">
      <c r="A33" s="6" t="s">
        <v>34</v>
      </c>
    </row>
    <row r="34" spans="1:1" x14ac:dyDescent="0.15">
      <c r="A34" s="6" t="s">
        <v>35</v>
      </c>
    </row>
    <row r="35" spans="1:1" x14ac:dyDescent="0.15">
      <c r="A35" s="6" t="s">
        <v>36</v>
      </c>
    </row>
    <row r="36" spans="1:1" x14ac:dyDescent="0.15">
      <c r="A36" s="6" t="s">
        <v>37</v>
      </c>
    </row>
    <row r="37" spans="1:1" x14ac:dyDescent="0.15">
      <c r="A37" s="6" t="s">
        <v>38</v>
      </c>
    </row>
    <row r="38" spans="1:1" x14ac:dyDescent="0.15">
      <c r="A38" s="6" t="s">
        <v>39</v>
      </c>
    </row>
    <row r="39" spans="1:1" x14ac:dyDescent="0.15">
      <c r="A39" s="6" t="s">
        <v>40</v>
      </c>
    </row>
    <row r="40" spans="1:1" x14ac:dyDescent="0.15">
      <c r="A40" s="6" t="s">
        <v>41</v>
      </c>
    </row>
    <row r="41" spans="1:1" x14ac:dyDescent="0.15">
      <c r="A41" s="6" t="s">
        <v>42</v>
      </c>
    </row>
    <row r="42" spans="1:1" x14ac:dyDescent="0.15">
      <c r="A42" s="6" t="s">
        <v>43</v>
      </c>
    </row>
    <row r="43" spans="1:1" x14ac:dyDescent="0.15">
      <c r="A43" s="6" t="s">
        <v>44</v>
      </c>
    </row>
    <row r="44" spans="1:1" x14ac:dyDescent="0.15">
      <c r="A44" s="6" t="s">
        <v>45</v>
      </c>
    </row>
    <row r="45" spans="1:1" x14ac:dyDescent="0.15">
      <c r="A45" s="6" t="s">
        <v>46</v>
      </c>
    </row>
    <row r="46" spans="1:1" x14ac:dyDescent="0.15">
      <c r="A46" s="6" t="s">
        <v>47</v>
      </c>
    </row>
    <row r="47" spans="1:1" x14ac:dyDescent="0.15">
      <c r="A47" s="6" t="s">
        <v>48</v>
      </c>
    </row>
    <row r="48" spans="1:1" x14ac:dyDescent="0.15">
      <c r="A48" s="6" t="s">
        <v>49</v>
      </c>
    </row>
    <row r="49" spans="1:5" x14ac:dyDescent="0.15">
      <c r="A49" s="6" t="s">
        <v>50</v>
      </c>
    </row>
    <row r="50" spans="1:5" x14ac:dyDescent="0.15">
      <c r="A50" s="6" t="s">
        <v>51</v>
      </c>
    </row>
    <row r="51" spans="1:5" x14ac:dyDescent="0.15">
      <c r="A51" s="6" t="s">
        <v>52</v>
      </c>
    </row>
    <row r="52" spans="1:5" x14ac:dyDescent="0.15">
      <c r="A52" s="6" t="s">
        <v>53</v>
      </c>
    </row>
    <row r="53" spans="1:5" x14ac:dyDescent="0.15">
      <c r="A53" s="6" t="s">
        <v>54</v>
      </c>
    </row>
    <row r="54" spans="1:5" x14ac:dyDescent="0.15">
      <c r="A54" s="6" t="s">
        <v>55</v>
      </c>
    </row>
    <row r="55" spans="1:5" x14ac:dyDescent="0.15">
      <c r="A55" s="6" t="s">
        <v>56</v>
      </c>
    </row>
    <row r="56" spans="1:5" x14ac:dyDescent="0.15">
      <c r="A56" s="6" t="s">
        <v>57</v>
      </c>
    </row>
    <row r="57" spans="1:5" x14ac:dyDescent="0.15">
      <c r="A57" s="6" t="s">
        <v>58</v>
      </c>
    </row>
    <row r="61" spans="1:5" x14ac:dyDescent="0.15">
      <c r="A61" s="30" t="s">
        <v>235</v>
      </c>
      <c r="B61" s="131" t="s">
        <v>237</v>
      </c>
      <c r="C61" s="131" t="s">
        <v>238</v>
      </c>
      <c r="D61" s="131" t="s">
        <v>239</v>
      </c>
      <c r="E61" s="131" t="s">
        <v>240</v>
      </c>
    </row>
    <row r="62" spans="1:5" x14ac:dyDescent="0.15">
      <c r="A62" s="30" t="s">
        <v>236</v>
      </c>
      <c r="B62" s="131" t="s">
        <v>237</v>
      </c>
      <c r="C62" s="131" t="s">
        <v>240</v>
      </c>
    </row>
  </sheetData>
  <sheetProtection algorithmName="SHA-512" hashValue="3MMYSugBt1rWIwOYUtPavx4Wu7oF3FV2mDwIKvghQ+cm5EApbnjI2qQ3PWOdWlVyg5bSn0gZcqr/8ezJBZjbpQ==" saltValue="0198UmtLu+2LEmhFB9Q0yg=="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