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fs\oa-filesv\1510200000_保険年金課\2024\国民健康保険\賦課管理\文書・庶務\国民健康保険のお知らせ\国保料試算ツール\02_試算ツールExcel決裁\"/>
    </mc:Choice>
  </mc:AlternateContent>
  <xr:revisionPtr revIDLastSave="0" documentId="13_ncr:1_{D9E1E736-E61F-4CC2-83C4-A41BA4285EE7}" xr6:coauthVersionLast="36" xr6:coauthVersionMax="36" xr10:uidLastSave="{00000000-0000-0000-0000-000000000000}"/>
  <bookViews>
    <workbookView xWindow="-105" yWindow="1695" windowWidth="15570" windowHeight="11910" tabRatio="877" xr2:uid="{00000000-000D-0000-FFFF-FFFF00000000}"/>
  </bookViews>
  <sheets>
    <sheet name="R6試算シート" sheetId="30" r:id="rId1"/>
  </sheets>
  <definedNames>
    <definedName name="_xlnm.Print_Area" localSheetId="0">'R6試算シート'!$A$1:$Q$20</definedName>
  </definedNames>
  <calcPr calcId="191029"/>
</workbook>
</file>

<file path=xl/calcChain.xml><?xml version="1.0" encoding="utf-8"?>
<calcChain xmlns="http://schemas.openxmlformats.org/spreadsheetml/2006/main">
  <c r="T15" i="30" l="1"/>
  <c r="U15" i="30"/>
  <c r="U39" i="30"/>
  <c r="T44" i="30"/>
  <c r="Y44" i="30"/>
  <c r="T48" i="30"/>
  <c r="U48" i="30" s="1"/>
  <c r="Y48" i="30"/>
  <c r="Z48" i="30" s="1"/>
  <c r="T62" i="30"/>
  <c r="V62" i="30" s="1"/>
  <c r="Y62" i="30"/>
  <c r="Y67" i="30" s="1"/>
  <c r="W69" i="30"/>
  <c r="O20" i="30"/>
  <c r="N20" i="30"/>
  <c r="M20" i="30"/>
  <c r="L20" i="30"/>
  <c r="Y53" i="30" l="1"/>
  <c r="Z53" i="30" s="1"/>
  <c r="T7" i="30"/>
  <c r="T67" i="30"/>
  <c r="V48" i="30"/>
  <c r="U67" i="30"/>
  <c r="T53" i="30"/>
  <c r="C3" i="30"/>
  <c r="L17" i="30"/>
  <c r="L19" i="30"/>
  <c r="L18" i="30"/>
  <c r="C7" i="30" s="1"/>
  <c r="F3" i="30"/>
  <c r="E3" i="30"/>
  <c r="D3" i="30"/>
  <c r="U53" i="30" l="1"/>
  <c r="V53" i="30" s="1"/>
  <c r="H14" i="30"/>
  <c r="AY22" i="30"/>
  <c r="AY21" i="30"/>
  <c r="AY20" i="30"/>
  <c r="AY19" i="30"/>
  <c r="AY18" i="30"/>
  <c r="AY17" i="30"/>
  <c r="AY16" i="30"/>
  <c r="AY15" i="30"/>
  <c r="AY14" i="30"/>
  <c r="AY13" i="30"/>
  <c r="AY12" i="30"/>
  <c r="AY11" i="30"/>
  <c r="W68" i="30" l="1"/>
  <c r="V54" i="30"/>
  <c r="V67" i="30" s="1"/>
  <c r="W67" i="30" s="1"/>
  <c r="W70" i="30" l="1"/>
  <c r="N19" i="30"/>
  <c r="AI62" i="30" l="1"/>
  <c r="AI67" i="30" s="1"/>
  <c r="AL69" i="30"/>
  <c r="AI48" i="30"/>
  <c r="AI53" i="30" s="1"/>
  <c r="AI44" i="30"/>
  <c r="AG69" i="30"/>
  <c r="AB69" i="30"/>
  <c r="AD62" i="30"/>
  <c r="AF62" i="30" s="1"/>
  <c r="AE67" i="30" s="1"/>
  <c r="AD48" i="30"/>
  <c r="AD53" i="30" s="1"/>
  <c r="AD44" i="30"/>
  <c r="AD67" i="30" l="1"/>
  <c r="AK62" i="30"/>
  <c r="AJ67" i="30" s="1"/>
  <c r="AJ53" i="30"/>
  <c r="AK53" i="30" s="1"/>
  <c r="AJ48" i="30"/>
  <c r="AK48" i="30" s="1"/>
  <c r="O13" i="30" s="1"/>
  <c r="AE53" i="30"/>
  <c r="AF53" i="30" s="1"/>
  <c r="AE48" i="30"/>
  <c r="AF48" i="30" s="1"/>
  <c r="N13" i="30" s="1"/>
  <c r="L13" i="30"/>
  <c r="AA53" i="30"/>
  <c r="AA48" i="30"/>
  <c r="M13" i="30" s="1"/>
  <c r="AA62" i="30"/>
  <c r="Z67" i="30" s="1"/>
  <c r="M17" i="30"/>
  <c r="N17" i="30"/>
  <c r="O17" i="30"/>
  <c r="O19" i="30"/>
  <c r="M19" i="30"/>
  <c r="O18" i="30"/>
  <c r="F7" i="30" s="1"/>
  <c r="N18" i="30"/>
  <c r="E7" i="30" s="1"/>
  <c r="M18" i="30"/>
  <c r="D7" i="30" s="1"/>
  <c r="V4" i="30" l="1"/>
  <c r="E13" i="30" s="1"/>
  <c r="V7" i="30"/>
  <c r="T4" i="30"/>
  <c r="G4" i="30"/>
  <c r="AL68" i="30"/>
  <c r="AK54" i="30"/>
  <c r="AK67" i="30" s="1"/>
  <c r="AL67" i="30" s="1"/>
  <c r="AF54" i="30"/>
  <c r="AF67" i="30" s="1"/>
  <c r="AG67" i="30" s="1"/>
  <c r="AB68" i="30"/>
  <c r="AA54" i="30"/>
  <c r="AA67" i="30" s="1"/>
  <c r="E15" i="30"/>
  <c r="D13" i="30" l="1"/>
  <c r="C13" i="30"/>
  <c r="AL70" i="30"/>
  <c r="O10" i="30" s="1"/>
  <c r="AG68" i="30"/>
  <c r="AG70" i="30" s="1"/>
  <c r="N10" i="30" s="1"/>
  <c r="AB67" i="30"/>
  <c r="AB70" i="30" s="1"/>
  <c r="M10" i="30" s="1"/>
  <c r="D4" i="30" s="1"/>
  <c r="F4" i="30" l="1"/>
  <c r="E4" i="30"/>
  <c r="AT10" i="30" l="1"/>
  <c r="AV10" i="30" s="1"/>
  <c r="AV9" i="30"/>
  <c r="AV8" i="30"/>
  <c r="AV7" i="30"/>
  <c r="AU7" i="30"/>
  <c r="AU8" i="30" s="1"/>
  <c r="AU9" i="30" s="1"/>
  <c r="AU10" i="30" s="1"/>
  <c r="AU11" i="30" s="1"/>
  <c r="AU12" i="30" s="1"/>
  <c r="AU13" i="30" s="1"/>
  <c r="AU14" i="30" s="1"/>
  <c r="AU15" i="30" s="1"/>
  <c r="AU16" i="30" s="1"/>
  <c r="AU17" i="30" s="1"/>
  <c r="AU18" i="30" s="1"/>
  <c r="AU19" i="30" s="1"/>
  <c r="AU20" i="30" s="1"/>
  <c r="AU21" i="30" s="1"/>
  <c r="AU22" i="30" s="1"/>
  <c r="AU23" i="30" s="1"/>
  <c r="AU24" i="30" s="1"/>
  <c r="AU25" i="30" s="1"/>
  <c r="AU26" i="30" s="1"/>
  <c r="AU27" i="30" s="1"/>
  <c r="AU28" i="30" s="1"/>
  <c r="AU29" i="30" s="1"/>
  <c r="AU30" i="30" s="1"/>
  <c r="AU31" i="30" s="1"/>
  <c r="AU32" i="30" s="1"/>
  <c r="AU33" i="30" s="1"/>
  <c r="AU34" i="30" s="1"/>
  <c r="AU35" i="30" s="1"/>
  <c r="AU36" i="30" s="1"/>
  <c r="AU37" i="30" s="1"/>
  <c r="AU38" i="30" s="1"/>
  <c r="AU39" i="30" s="1"/>
  <c r="AU40" i="30" s="1"/>
  <c r="AU41" i="30" s="1"/>
  <c r="AU42" i="30" s="1"/>
  <c r="AU43" i="30" s="1"/>
  <c r="AU44" i="30" s="1"/>
  <c r="AU45" i="30" s="1"/>
  <c r="AU46" i="30" s="1"/>
  <c r="AU47" i="30" s="1"/>
  <c r="AU48" i="30" s="1"/>
  <c r="AU49" i="30" s="1"/>
  <c r="AU50" i="30" s="1"/>
  <c r="AU51" i="30" s="1"/>
  <c r="AU52" i="30" s="1"/>
  <c r="AU54" i="30" s="1"/>
  <c r="AU55" i="30" s="1"/>
  <c r="AU56" i="30" s="1"/>
  <c r="AU57" i="30" s="1"/>
  <c r="AU58" i="30" s="1"/>
  <c r="AU59" i="30" s="1"/>
  <c r="AU60" i="30" s="1"/>
  <c r="AU61" i="30" s="1"/>
  <c r="AU62" i="30" s="1"/>
  <c r="AU63" i="30" s="1"/>
  <c r="AU64" i="30" s="1"/>
  <c r="AU65" i="30" s="1"/>
  <c r="AU66" i="30" s="1"/>
  <c r="AU67" i="30" s="1"/>
  <c r="AU68" i="30" s="1"/>
  <c r="AU69" i="30" s="1"/>
  <c r="AU70" i="30" s="1"/>
  <c r="AU71" i="30" s="1"/>
  <c r="AU72" i="30" s="1"/>
  <c r="AU73" i="30" s="1"/>
  <c r="AU74" i="30" s="1"/>
  <c r="AU75" i="30" s="1"/>
  <c r="AU76" i="30" s="1"/>
  <c r="AU77" i="30" s="1"/>
  <c r="AU78" i="30" s="1"/>
  <c r="AU79" i="30" s="1"/>
  <c r="AU80" i="30" s="1"/>
  <c r="AU81" i="30" s="1"/>
  <c r="AU82" i="30" s="1"/>
  <c r="AU83" i="30" s="1"/>
  <c r="AU84" i="30" s="1"/>
  <c r="AU85" i="30" s="1"/>
  <c r="AU86" i="30" s="1"/>
  <c r="AU87" i="30" s="1"/>
  <c r="AU88" i="30" s="1"/>
  <c r="AU89" i="30" s="1"/>
  <c r="AU90" i="30" s="1"/>
  <c r="AU91" i="30" s="1"/>
  <c r="AU92" i="30" s="1"/>
  <c r="AU93" i="30" s="1"/>
  <c r="AU94" i="30" s="1"/>
  <c r="AU95" i="30" s="1"/>
  <c r="AU96" i="30" s="1"/>
  <c r="AU97" i="30" s="1"/>
  <c r="AU98" i="30" s="1"/>
  <c r="AU99" i="30" s="1"/>
  <c r="AU100" i="30" s="1"/>
  <c r="AU101" i="30" s="1"/>
  <c r="AU102" i="30" s="1"/>
  <c r="AU103" i="30" s="1"/>
  <c r="AU104" i="30" s="1"/>
  <c r="AU105" i="30" s="1"/>
  <c r="AU106" i="30" s="1"/>
  <c r="AU107" i="30" s="1"/>
  <c r="AU108" i="30" s="1"/>
  <c r="AU109" i="30" s="1"/>
  <c r="AU110" i="30" s="1"/>
  <c r="AU111" i="30" s="1"/>
  <c r="AU112" i="30" s="1"/>
  <c r="AU113" i="30" s="1"/>
  <c r="AU114" i="30" s="1"/>
  <c r="AU115" i="30" s="1"/>
  <c r="AU116" i="30" s="1"/>
  <c r="AU117" i="30" s="1"/>
  <c r="AU118" i="30" s="1"/>
  <c r="AU119" i="30" s="1"/>
  <c r="AU120" i="30" s="1"/>
  <c r="AU121" i="30" s="1"/>
  <c r="AU122" i="30" s="1"/>
  <c r="AU123" i="30" s="1"/>
  <c r="AU124" i="30" s="1"/>
  <c r="AU125" i="30" s="1"/>
  <c r="AU126" i="30" s="1"/>
  <c r="AU127" i="30" s="1"/>
  <c r="AU128" i="30" s="1"/>
  <c r="AU129" i="30" s="1"/>
  <c r="AU130" i="30" s="1"/>
  <c r="AU131" i="30" s="1"/>
  <c r="AU132" i="30" s="1"/>
  <c r="AU133" i="30" s="1"/>
  <c r="AU134" i="30" s="1"/>
  <c r="AU135" i="30" s="1"/>
  <c r="AU136" i="30" s="1"/>
  <c r="AU137" i="30" s="1"/>
  <c r="AU138" i="30" s="1"/>
  <c r="AU139" i="30" s="1"/>
  <c r="AU140" i="30" s="1"/>
  <c r="AU141" i="30" s="1"/>
  <c r="AU142" i="30" s="1"/>
  <c r="AU143" i="30" s="1"/>
  <c r="AU144" i="30" s="1"/>
  <c r="AU145" i="30" s="1"/>
  <c r="AU146" i="30" s="1"/>
  <c r="AU147" i="30" s="1"/>
  <c r="AU148" i="30" s="1"/>
  <c r="AU149" i="30" s="1"/>
  <c r="AU150" i="30" s="1"/>
  <c r="AU151" i="30" s="1"/>
  <c r="AU152" i="30" s="1"/>
  <c r="AU153" i="30" s="1"/>
  <c r="AU154" i="30" s="1"/>
  <c r="AU155" i="30" s="1"/>
  <c r="AU156" i="30" s="1"/>
  <c r="AU157" i="30" s="1"/>
  <c r="AU158" i="30" s="1"/>
  <c r="AU159" i="30" s="1"/>
  <c r="AU160" i="30" s="1"/>
  <c r="AU161" i="30" s="1"/>
  <c r="AU162" i="30" s="1"/>
  <c r="AU163" i="30" s="1"/>
  <c r="AU164" i="30" s="1"/>
  <c r="AU165" i="30" s="1"/>
  <c r="AU166" i="30" s="1"/>
  <c r="AU167" i="30" s="1"/>
  <c r="AU168" i="30" s="1"/>
  <c r="AU169" i="30" s="1"/>
  <c r="AU170" i="30" s="1"/>
  <c r="AU171" i="30" s="1"/>
  <c r="AU172" i="30" s="1"/>
  <c r="AU173" i="30" s="1"/>
  <c r="AU174" i="30" s="1"/>
  <c r="AU175" i="30" s="1"/>
  <c r="AU176" i="30" s="1"/>
  <c r="AU177" i="30" s="1"/>
  <c r="AU178" i="30" s="1"/>
  <c r="AU179" i="30" s="1"/>
  <c r="AU180" i="30" s="1"/>
  <c r="AU181" i="30" s="1"/>
  <c r="AU182" i="30" s="1"/>
  <c r="AU183" i="30" s="1"/>
  <c r="AU184" i="30" s="1"/>
  <c r="AU185" i="30" s="1"/>
  <c r="AU186" i="30" s="1"/>
  <c r="AU187" i="30" s="1"/>
  <c r="AU188" i="30" s="1"/>
  <c r="AU189" i="30" s="1"/>
  <c r="AU190" i="30" s="1"/>
  <c r="AU191" i="30" s="1"/>
  <c r="AU192" i="30" s="1"/>
  <c r="AU193" i="30" s="1"/>
  <c r="AU194" i="30" s="1"/>
  <c r="AU195" i="30" s="1"/>
  <c r="AU196" i="30" s="1"/>
  <c r="AU197" i="30" s="1"/>
  <c r="AU198" i="30" s="1"/>
  <c r="AU199" i="30" s="1"/>
  <c r="AU200" i="30" s="1"/>
  <c r="AU201" i="30" s="1"/>
  <c r="AU202" i="30" s="1"/>
  <c r="AU203" i="30" s="1"/>
  <c r="AU204" i="30" s="1"/>
  <c r="AU205" i="30" s="1"/>
  <c r="AU206" i="30" s="1"/>
  <c r="AU207" i="30" s="1"/>
  <c r="AU208" i="30" s="1"/>
  <c r="AU209" i="30" s="1"/>
  <c r="AU210" i="30" s="1"/>
  <c r="AU211" i="30" s="1"/>
  <c r="AU212" i="30" s="1"/>
  <c r="AU213" i="30" s="1"/>
  <c r="AU214" i="30" s="1"/>
  <c r="AU215" i="30" s="1"/>
  <c r="AU216" i="30" s="1"/>
  <c r="AU217" i="30" s="1"/>
  <c r="AU218" i="30" s="1"/>
  <c r="AU219" i="30" s="1"/>
  <c r="AU220" i="30" s="1"/>
  <c r="AU221" i="30" s="1"/>
  <c r="AU222" i="30" s="1"/>
  <c r="AU223" i="30" s="1"/>
  <c r="AU224" i="30" s="1"/>
  <c r="AU225" i="30" s="1"/>
  <c r="AU226" i="30" s="1"/>
  <c r="AU227" i="30" s="1"/>
  <c r="AU228" i="30" s="1"/>
  <c r="AU229" i="30" s="1"/>
  <c r="AU230" i="30" s="1"/>
  <c r="AU231" i="30" s="1"/>
  <c r="AU232" i="30" s="1"/>
  <c r="AU233" i="30" s="1"/>
  <c r="AU234" i="30" s="1"/>
  <c r="AU235" i="30" s="1"/>
  <c r="AU236" i="30" s="1"/>
  <c r="AU237" i="30" s="1"/>
  <c r="AU238" i="30" s="1"/>
  <c r="AU239" i="30" s="1"/>
  <c r="AU240" i="30" s="1"/>
  <c r="AU241" i="30" s="1"/>
  <c r="AU242" i="30" s="1"/>
  <c r="AU243" i="30" s="1"/>
  <c r="AU244" i="30" s="1"/>
  <c r="AU245" i="30" s="1"/>
  <c r="AU246" i="30" s="1"/>
  <c r="AU247" i="30" s="1"/>
  <c r="AU248" i="30" s="1"/>
  <c r="AU249" i="30" s="1"/>
  <c r="AU250" i="30" s="1"/>
  <c r="AU251" i="30" s="1"/>
  <c r="AU252" i="30" s="1"/>
  <c r="AU253" i="30" s="1"/>
  <c r="AU254" i="30" s="1"/>
  <c r="AU255" i="30" s="1"/>
  <c r="AU256" i="30" s="1"/>
  <c r="AU257" i="30" s="1"/>
  <c r="AU258" i="30" s="1"/>
  <c r="AU259" i="30" s="1"/>
  <c r="AU260" i="30" s="1"/>
  <c r="AU261" i="30" s="1"/>
  <c r="AU262" i="30" s="1"/>
  <c r="AU263" i="30" s="1"/>
  <c r="AU264" i="30" s="1"/>
  <c r="AU265" i="30" s="1"/>
  <c r="AU266" i="30" s="1"/>
  <c r="AU267" i="30" s="1"/>
  <c r="AU268" i="30" s="1"/>
  <c r="AU269" i="30" s="1"/>
  <c r="AU270" i="30" s="1"/>
  <c r="AU271" i="30" s="1"/>
  <c r="AU272" i="30" s="1"/>
  <c r="AU273" i="30" s="1"/>
  <c r="AU274" i="30" s="1"/>
  <c r="AU275" i="30" s="1"/>
  <c r="AU276" i="30" s="1"/>
  <c r="AU277" i="30" s="1"/>
  <c r="AU278" i="30" s="1"/>
  <c r="AU279" i="30" s="1"/>
  <c r="AU280" i="30" s="1"/>
  <c r="AU281" i="30" s="1"/>
  <c r="AU282" i="30" s="1"/>
  <c r="AU283" i="30" s="1"/>
  <c r="AU284" i="30" s="1"/>
  <c r="AU285" i="30" s="1"/>
  <c r="AU286" i="30" s="1"/>
  <c r="AU287" i="30" s="1"/>
  <c r="AU288" i="30" s="1"/>
  <c r="AU289" i="30" s="1"/>
  <c r="AU290" i="30" s="1"/>
  <c r="AU291" i="30" s="1"/>
  <c r="AU292" i="30" s="1"/>
  <c r="AU293" i="30" s="1"/>
  <c r="AU294" i="30" s="1"/>
  <c r="AU295" i="30" s="1"/>
  <c r="AU296" i="30" s="1"/>
  <c r="AU297" i="30" s="1"/>
  <c r="AU298" i="30" s="1"/>
  <c r="AU299" i="30" s="1"/>
  <c r="AU300" i="30" s="1"/>
  <c r="AU301" i="30" s="1"/>
  <c r="AU302" i="30" s="1"/>
  <c r="AU303" i="30" s="1"/>
  <c r="AU304" i="30" s="1"/>
  <c r="AU305" i="30" s="1"/>
  <c r="AU306" i="30" s="1"/>
  <c r="AU307" i="30" s="1"/>
  <c r="AU308" i="30" s="1"/>
  <c r="AU309" i="30" s="1"/>
  <c r="AU310" i="30" s="1"/>
  <c r="AU311" i="30" s="1"/>
  <c r="AU312" i="30" s="1"/>
  <c r="AU313" i="30" s="1"/>
  <c r="AU314" i="30" s="1"/>
  <c r="AU315" i="30" s="1"/>
  <c r="AU316" i="30" s="1"/>
  <c r="AU317" i="30" s="1"/>
  <c r="AU318" i="30" s="1"/>
  <c r="AU319" i="30" s="1"/>
  <c r="AU320" i="30" s="1"/>
  <c r="AU321" i="30" s="1"/>
  <c r="AU322" i="30" s="1"/>
  <c r="AU323" i="30" s="1"/>
  <c r="AU324" i="30" s="1"/>
  <c r="AU325" i="30" s="1"/>
  <c r="AU326" i="30" s="1"/>
  <c r="AU327" i="30" s="1"/>
  <c r="AU328" i="30" s="1"/>
  <c r="AU329" i="30" s="1"/>
  <c r="AU330" i="30" s="1"/>
  <c r="AU331" i="30" s="1"/>
  <c r="AU332" i="30" s="1"/>
  <c r="AU333" i="30" s="1"/>
  <c r="AU334" i="30" s="1"/>
  <c r="AU335" i="30" s="1"/>
  <c r="AU336" i="30" s="1"/>
  <c r="AU337" i="30" s="1"/>
  <c r="AU338" i="30" s="1"/>
  <c r="AU339" i="30" s="1"/>
  <c r="AU340" i="30" s="1"/>
  <c r="AU341" i="30" s="1"/>
  <c r="AU342" i="30" s="1"/>
  <c r="AU343" i="30" s="1"/>
  <c r="AU344" i="30" s="1"/>
  <c r="AU345" i="30" s="1"/>
  <c r="AU346" i="30" s="1"/>
  <c r="AU347" i="30" s="1"/>
  <c r="AU348" i="30" s="1"/>
  <c r="AU349" i="30" s="1"/>
  <c r="AU350" i="30" s="1"/>
  <c r="AU351" i="30" s="1"/>
  <c r="AU352" i="30" s="1"/>
  <c r="AU353" i="30" s="1"/>
  <c r="AU354" i="30" s="1"/>
  <c r="AU355" i="30" s="1"/>
  <c r="AU356" i="30" s="1"/>
  <c r="AU357" i="30" s="1"/>
  <c r="AU358" i="30" s="1"/>
  <c r="AU359" i="30" s="1"/>
  <c r="AU360" i="30" s="1"/>
  <c r="AU361" i="30" s="1"/>
  <c r="AU362" i="30" s="1"/>
  <c r="AU363" i="30" s="1"/>
  <c r="AU364" i="30" s="1"/>
  <c r="AU365" i="30" s="1"/>
  <c r="AU366" i="30" s="1"/>
  <c r="AU367" i="30" s="1"/>
  <c r="AU368" i="30" s="1"/>
  <c r="AU369" i="30" s="1"/>
  <c r="AU370" i="30" s="1"/>
  <c r="AU371" i="30" s="1"/>
  <c r="AU372" i="30" s="1"/>
  <c r="AU373" i="30" s="1"/>
  <c r="AU374" i="30" s="1"/>
  <c r="AU375" i="30" s="1"/>
  <c r="AU376" i="30" s="1"/>
  <c r="AU377" i="30" s="1"/>
  <c r="AU378" i="30" s="1"/>
  <c r="AU379" i="30" s="1"/>
  <c r="AU380" i="30" s="1"/>
  <c r="AU381" i="30" s="1"/>
  <c r="AU382" i="30" s="1"/>
  <c r="AU383" i="30" s="1"/>
  <c r="AU384" i="30" s="1"/>
  <c r="AU385" i="30" s="1"/>
  <c r="AU386" i="30" s="1"/>
  <c r="AU387" i="30" s="1"/>
  <c r="AU388" i="30" s="1"/>
  <c r="AU389" i="30" s="1"/>
  <c r="AU390" i="30" s="1"/>
  <c r="AU391" i="30" s="1"/>
  <c r="AU392" i="30" s="1"/>
  <c r="AU393" i="30" s="1"/>
  <c r="AU394" i="30" s="1"/>
  <c r="AU395" i="30" s="1"/>
  <c r="AU396" i="30" s="1"/>
  <c r="AU397" i="30" s="1"/>
  <c r="AU398" i="30" s="1"/>
  <c r="AU399" i="30" s="1"/>
  <c r="AU400" i="30" s="1"/>
  <c r="AU401" i="30" s="1"/>
  <c r="AU402" i="30" s="1"/>
  <c r="AU403" i="30" s="1"/>
  <c r="AU404" i="30" s="1"/>
  <c r="AU405" i="30" s="1"/>
  <c r="AU406" i="30" s="1"/>
  <c r="AU407" i="30" s="1"/>
  <c r="AU408" i="30" s="1"/>
  <c r="AU409" i="30" s="1"/>
  <c r="AU410" i="30" s="1"/>
  <c r="AU411" i="30" s="1"/>
  <c r="AU412" i="30" s="1"/>
  <c r="AU413" i="30" s="1"/>
  <c r="AU414" i="30" s="1"/>
  <c r="AU415" i="30" s="1"/>
  <c r="AU416" i="30" s="1"/>
  <c r="AU417" i="30" s="1"/>
  <c r="AU418" i="30" s="1"/>
  <c r="AU419" i="30" s="1"/>
  <c r="AU420" i="30" s="1"/>
  <c r="AU421" i="30" s="1"/>
  <c r="AU422" i="30" s="1"/>
  <c r="AU423" i="30" s="1"/>
  <c r="AU424" i="30" s="1"/>
  <c r="AU425" i="30" s="1"/>
  <c r="AU426" i="30" s="1"/>
  <c r="AU427" i="30" s="1"/>
  <c r="AU428" i="30" s="1"/>
  <c r="AU429" i="30" s="1"/>
  <c r="AU430" i="30" s="1"/>
  <c r="AU431" i="30" s="1"/>
  <c r="AU432" i="30" s="1"/>
  <c r="AU433" i="30" s="1"/>
  <c r="AU434" i="30" s="1"/>
  <c r="AU435" i="30" s="1"/>
  <c r="AU436" i="30" s="1"/>
  <c r="AU437" i="30" s="1"/>
  <c r="AU438" i="30" s="1"/>
  <c r="AU439" i="30" s="1"/>
  <c r="AU440" i="30" s="1"/>
  <c r="AU441" i="30" s="1"/>
  <c r="AU442" i="30" s="1"/>
  <c r="AU443" i="30" s="1"/>
  <c r="AU444" i="30" s="1"/>
  <c r="AU445" i="30" s="1"/>
  <c r="AU446" i="30" s="1"/>
  <c r="AU447" i="30" s="1"/>
  <c r="AU448" i="30" s="1"/>
  <c r="AU449" i="30" s="1"/>
  <c r="AU450" i="30" s="1"/>
  <c r="AU451" i="30" s="1"/>
  <c r="AU452" i="30" s="1"/>
  <c r="AU453" i="30" s="1"/>
  <c r="AU454" i="30" s="1"/>
  <c r="AU455" i="30" s="1"/>
  <c r="AU456" i="30" s="1"/>
  <c r="AU457" i="30" s="1"/>
  <c r="AU458" i="30" s="1"/>
  <c r="AU459" i="30" s="1"/>
  <c r="AU460" i="30" s="1"/>
  <c r="AU461" i="30" s="1"/>
  <c r="AU462" i="30" s="1"/>
  <c r="AU463" i="30" s="1"/>
  <c r="AU464" i="30" s="1"/>
  <c r="AU465" i="30" s="1"/>
  <c r="AU466" i="30" s="1"/>
  <c r="AU467" i="30" s="1"/>
  <c r="AU468" i="30" s="1"/>
  <c r="AU469" i="30" s="1"/>
  <c r="AU470" i="30" s="1"/>
  <c r="AU471" i="30" s="1"/>
  <c r="AU472" i="30" s="1"/>
  <c r="AU473" i="30" s="1"/>
  <c r="AU474" i="30" s="1"/>
  <c r="AU475" i="30" s="1"/>
  <c r="AU476" i="30" s="1"/>
  <c r="AU477" i="30" s="1"/>
  <c r="AU478" i="30" s="1"/>
  <c r="AU479" i="30" s="1"/>
  <c r="AU480" i="30" s="1"/>
  <c r="AU481" i="30" s="1"/>
  <c r="AU482" i="30" s="1"/>
  <c r="AU483" i="30" s="1"/>
  <c r="AU484" i="30" s="1"/>
  <c r="AU485" i="30" s="1"/>
  <c r="AU486" i="30" s="1"/>
  <c r="AU487" i="30" s="1"/>
  <c r="AU488" i="30" s="1"/>
  <c r="AU489" i="30" s="1"/>
  <c r="AU490" i="30" s="1"/>
  <c r="AU491" i="30" s="1"/>
  <c r="AU492" i="30" s="1"/>
  <c r="AU493" i="30" s="1"/>
  <c r="AU494" i="30" s="1"/>
  <c r="AU495" i="30" s="1"/>
  <c r="AU496" i="30" s="1"/>
  <c r="AU497" i="30" s="1"/>
  <c r="AU498" i="30" s="1"/>
  <c r="AU499" i="30" s="1"/>
  <c r="AU500" i="30" s="1"/>
  <c r="AU501" i="30" s="1"/>
  <c r="AU502" i="30" s="1"/>
  <c r="AU503" i="30" s="1"/>
  <c r="AU505" i="30" s="1"/>
  <c r="AU506" i="30" s="1"/>
  <c r="AU507" i="30" s="1"/>
  <c r="AU508" i="30" s="1"/>
  <c r="AU509" i="30" s="1"/>
  <c r="AU510" i="30" s="1"/>
  <c r="AU511" i="30" s="1"/>
  <c r="AU512" i="30" s="1"/>
  <c r="AU513" i="30" s="1"/>
  <c r="AU514" i="30" s="1"/>
  <c r="AU515" i="30" s="1"/>
  <c r="AU516" i="30" s="1"/>
  <c r="AU517" i="30" s="1"/>
  <c r="AU518" i="30" s="1"/>
  <c r="AU519" i="30" s="1"/>
  <c r="AU520" i="30" s="1"/>
  <c r="AU521" i="30" s="1"/>
  <c r="AU522" i="30" s="1"/>
  <c r="AU523" i="30" s="1"/>
  <c r="AU524" i="30" s="1"/>
  <c r="AU525" i="30" s="1"/>
  <c r="AU526" i="30" s="1"/>
  <c r="AU527" i="30" s="1"/>
  <c r="AU528" i="30" s="1"/>
  <c r="AU529" i="30" s="1"/>
  <c r="AU530" i="30" s="1"/>
  <c r="AU531" i="30" s="1"/>
  <c r="AU532" i="30" s="1"/>
  <c r="AU533" i="30" s="1"/>
  <c r="AU534" i="30" s="1"/>
  <c r="AU535" i="30" s="1"/>
  <c r="AU536" i="30" s="1"/>
  <c r="AU537" i="30" s="1"/>
  <c r="AU538" i="30" s="1"/>
  <c r="AU539" i="30" s="1"/>
  <c r="AU540" i="30" s="1"/>
  <c r="AU541" i="30" s="1"/>
  <c r="AU542" i="30" s="1"/>
  <c r="AU543" i="30" s="1"/>
  <c r="AU544" i="30" s="1"/>
  <c r="AU545" i="30" s="1"/>
  <c r="AU546" i="30" s="1"/>
  <c r="AU547" i="30" s="1"/>
  <c r="AU548" i="30" s="1"/>
  <c r="AU549" i="30" s="1"/>
  <c r="AU550" i="30" s="1"/>
  <c r="AU551" i="30" s="1"/>
  <c r="AU552" i="30" s="1"/>
  <c r="AU553" i="30" s="1"/>
  <c r="AU554" i="30" s="1"/>
  <c r="AU555" i="30" s="1"/>
  <c r="AU556" i="30" s="1"/>
  <c r="AU557" i="30" s="1"/>
  <c r="AU558" i="30" s="1"/>
  <c r="AU559" i="30" s="1"/>
  <c r="AU560" i="30" s="1"/>
  <c r="AU561" i="30" s="1"/>
  <c r="AU562" i="30" s="1"/>
  <c r="AU563" i="30" s="1"/>
  <c r="AU564" i="30" s="1"/>
  <c r="AU565" i="30" s="1"/>
  <c r="AU566" i="30" s="1"/>
  <c r="AU567" i="30" s="1"/>
  <c r="AU568" i="30" s="1"/>
  <c r="AU569" i="30" s="1"/>
  <c r="AU570" i="30" s="1"/>
  <c r="AU571" i="30" s="1"/>
  <c r="AU572" i="30" s="1"/>
  <c r="AU573" i="30" s="1"/>
  <c r="AU574" i="30" s="1"/>
  <c r="AU575" i="30" s="1"/>
  <c r="AU576" i="30" s="1"/>
  <c r="AU577" i="30" s="1"/>
  <c r="AU578" i="30" s="1"/>
  <c r="AU579" i="30" s="1"/>
  <c r="AU580" i="30" s="1"/>
  <c r="AU581" i="30" s="1"/>
  <c r="AU582" i="30" s="1"/>
  <c r="AU583" i="30" s="1"/>
  <c r="AU584" i="30" s="1"/>
  <c r="AU585" i="30" s="1"/>
  <c r="AU586" i="30" s="1"/>
  <c r="AU587" i="30" s="1"/>
  <c r="AU588" i="30" s="1"/>
  <c r="AU589" i="30" s="1"/>
  <c r="AU590" i="30" s="1"/>
  <c r="AU591" i="30" s="1"/>
  <c r="AU592" i="30" s="1"/>
  <c r="AU593" i="30" s="1"/>
  <c r="AU594" i="30" s="1"/>
  <c r="AU595" i="30" s="1"/>
  <c r="AU596" i="30" s="1"/>
  <c r="AU597" i="30" s="1"/>
  <c r="AU598" i="30" s="1"/>
  <c r="AU599" i="30" s="1"/>
  <c r="AU600" i="30" s="1"/>
  <c r="AU601" i="30" s="1"/>
  <c r="AU602" i="30" s="1"/>
  <c r="AU603" i="30" s="1"/>
  <c r="AU604" i="30" s="1"/>
  <c r="AU605" i="30" s="1"/>
  <c r="AU606" i="30" s="1"/>
  <c r="AU607" i="30" s="1"/>
  <c r="AU608" i="30" s="1"/>
  <c r="AU609" i="30" s="1"/>
  <c r="AU610" i="30" s="1"/>
  <c r="AU611" i="30" s="1"/>
  <c r="AU612" i="30" s="1"/>
  <c r="AU613" i="30" s="1"/>
  <c r="AU614" i="30" s="1"/>
  <c r="AU615" i="30" s="1"/>
  <c r="AU616" i="30" s="1"/>
  <c r="AU617" i="30" s="1"/>
  <c r="AU618" i="30" s="1"/>
  <c r="AU619" i="30" s="1"/>
  <c r="AU620" i="30" s="1"/>
  <c r="AU621" i="30" s="1"/>
  <c r="AU622" i="30" s="1"/>
  <c r="AU623" i="30" s="1"/>
  <c r="AU624" i="30" s="1"/>
  <c r="AU625" i="30" s="1"/>
  <c r="AU626" i="30" s="1"/>
  <c r="AU627" i="30" s="1"/>
  <c r="AU628" i="30" s="1"/>
  <c r="AU629" i="30" s="1"/>
  <c r="AU630" i="30" s="1"/>
  <c r="AU631" i="30" s="1"/>
  <c r="AU632" i="30" s="1"/>
  <c r="AU633" i="30" s="1"/>
  <c r="AU634" i="30" s="1"/>
  <c r="AU635" i="30" s="1"/>
  <c r="AU636" i="30" s="1"/>
  <c r="AU637" i="30" s="1"/>
  <c r="AU638" i="30" s="1"/>
  <c r="AU639" i="30" s="1"/>
  <c r="AU640" i="30" s="1"/>
  <c r="AU641" i="30" s="1"/>
  <c r="AU642" i="30" s="1"/>
  <c r="AU643" i="30" s="1"/>
  <c r="AU644" i="30" s="1"/>
  <c r="AU645" i="30" s="1"/>
  <c r="AU646" i="30" s="1"/>
  <c r="AU647" i="30" s="1"/>
  <c r="AU648" i="30" s="1"/>
  <c r="AU649" i="30" s="1"/>
  <c r="AU650" i="30" s="1"/>
  <c r="AU651" i="30" s="1"/>
  <c r="AU652" i="30" s="1"/>
  <c r="AU653" i="30" s="1"/>
  <c r="AU654" i="30" s="1"/>
  <c r="AU655" i="30" s="1"/>
  <c r="AU656" i="30" s="1"/>
  <c r="AU657" i="30" s="1"/>
  <c r="AU658" i="30" s="1"/>
  <c r="AU659" i="30" s="1"/>
  <c r="AU660" i="30" s="1"/>
  <c r="AU661" i="30" s="1"/>
  <c r="AU662" i="30" s="1"/>
  <c r="AU663" i="30" s="1"/>
  <c r="AU664" i="30" s="1"/>
  <c r="AU665" i="30" s="1"/>
  <c r="AU666" i="30" s="1"/>
  <c r="AU667" i="30" s="1"/>
  <c r="AU668" i="30" s="1"/>
  <c r="AU669" i="30" s="1"/>
  <c r="AU670" i="30" s="1"/>
  <c r="AU671" i="30" s="1"/>
  <c r="AU672" i="30" s="1"/>
  <c r="AU673" i="30" s="1"/>
  <c r="AU674" i="30" s="1"/>
  <c r="AU675" i="30" s="1"/>
  <c r="AU676" i="30" s="1"/>
  <c r="AU677" i="30" s="1"/>
  <c r="AU678" i="30" s="1"/>
  <c r="AU679" i="30" s="1"/>
  <c r="AU680" i="30" s="1"/>
  <c r="AU681" i="30" s="1"/>
  <c r="AU682" i="30" s="1"/>
  <c r="AU683" i="30" s="1"/>
  <c r="AU684" i="30" s="1"/>
  <c r="AU685" i="30" s="1"/>
  <c r="AU686" i="30" s="1"/>
  <c r="AU687" i="30" s="1"/>
  <c r="AU688" i="30" s="1"/>
  <c r="AU689" i="30" s="1"/>
  <c r="AU690" i="30" s="1"/>
  <c r="AU691" i="30" s="1"/>
  <c r="AU692" i="30" s="1"/>
  <c r="AU693" i="30" s="1"/>
  <c r="AU694" i="30" s="1"/>
  <c r="AU695" i="30" s="1"/>
  <c r="AU696" i="30" s="1"/>
  <c r="AU697" i="30" s="1"/>
  <c r="AU698" i="30" s="1"/>
  <c r="AU699" i="30" s="1"/>
  <c r="AU700" i="30" s="1"/>
  <c r="AU701" i="30" s="1"/>
  <c r="AU702" i="30" s="1"/>
  <c r="AU703" i="30" s="1"/>
  <c r="AU704" i="30" s="1"/>
  <c r="AU705" i="30" s="1"/>
  <c r="AU706" i="30" s="1"/>
  <c r="AU707" i="30" s="1"/>
  <c r="AU708" i="30" s="1"/>
  <c r="AU709" i="30" s="1"/>
  <c r="AU710" i="30" s="1"/>
  <c r="AU711" i="30" s="1"/>
  <c r="AU712" i="30" s="1"/>
  <c r="AU713" i="30" s="1"/>
  <c r="AU714" i="30" s="1"/>
  <c r="AU715" i="30" s="1"/>
  <c r="AU716" i="30" s="1"/>
  <c r="AU717" i="30" s="1"/>
  <c r="AU718" i="30" s="1"/>
  <c r="AU719" i="30" s="1"/>
  <c r="AU720" i="30" s="1"/>
  <c r="AU721" i="30" s="1"/>
  <c r="AU722" i="30" s="1"/>
  <c r="AU723" i="30" s="1"/>
  <c r="AU724" i="30" s="1"/>
  <c r="AU725" i="30" s="1"/>
  <c r="AU726" i="30" s="1"/>
  <c r="AU727" i="30" s="1"/>
  <c r="AU728" i="30" s="1"/>
  <c r="AU729" i="30" s="1"/>
  <c r="AU730" i="30" s="1"/>
  <c r="AU731" i="30" s="1"/>
  <c r="AU732" i="30" s="1"/>
  <c r="AU733" i="30" s="1"/>
  <c r="AU734" i="30" s="1"/>
  <c r="AU735" i="30" s="1"/>
  <c r="AU736" i="30" s="1"/>
  <c r="AU737" i="30" s="1"/>
  <c r="AU738" i="30" s="1"/>
  <c r="AU739" i="30" s="1"/>
  <c r="AU740" i="30" s="1"/>
  <c r="AU741" i="30" s="1"/>
  <c r="AU742" i="30" s="1"/>
  <c r="AU743" i="30" s="1"/>
  <c r="AU744" i="30" s="1"/>
  <c r="AU745" i="30" s="1"/>
  <c r="AU746" i="30" s="1"/>
  <c r="AU747" i="30" s="1"/>
  <c r="AU748" i="30" s="1"/>
  <c r="AU749" i="30" s="1"/>
  <c r="AU750" i="30" s="1"/>
  <c r="AU751" i="30" s="1"/>
  <c r="AU752" i="30" s="1"/>
  <c r="AU753" i="30" s="1"/>
  <c r="AU754" i="30" s="1"/>
  <c r="AU755" i="30" s="1"/>
  <c r="AU756" i="30" s="1"/>
  <c r="AU757" i="30" s="1"/>
  <c r="AU758" i="30" s="1"/>
  <c r="AU759" i="30" s="1"/>
  <c r="AU760" i="30" s="1"/>
  <c r="AU761" i="30" s="1"/>
  <c r="AU762" i="30" s="1"/>
  <c r="AU763" i="30" s="1"/>
  <c r="AU764" i="30" s="1"/>
  <c r="AU765" i="30" s="1"/>
  <c r="AU766" i="30" s="1"/>
  <c r="AU767" i="30" s="1"/>
  <c r="AU768" i="30" s="1"/>
  <c r="AU769" i="30" s="1"/>
  <c r="AU770" i="30" s="1"/>
  <c r="AU771" i="30" s="1"/>
  <c r="AU772" i="30" s="1"/>
  <c r="AU773" i="30" s="1"/>
  <c r="AU774" i="30" s="1"/>
  <c r="AU775" i="30" s="1"/>
  <c r="AU776" i="30" s="1"/>
  <c r="AU777" i="30" s="1"/>
  <c r="AU778" i="30" s="1"/>
  <c r="AU779" i="30" s="1"/>
  <c r="AU780" i="30" s="1"/>
  <c r="AU781" i="30" s="1"/>
  <c r="AU782" i="30" s="1"/>
  <c r="AU783" i="30" s="1"/>
  <c r="AU784" i="30" s="1"/>
  <c r="AU785" i="30" s="1"/>
  <c r="AU786" i="30" s="1"/>
  <c r="AU787" i="30" s="1"/>
  <c r="AU788" i="30" s="1"/>
  <c r="AU789" i="30" s="1"/>
  <c r="AU790" i="30" s="1"/>
  <c r="AU791" i="30" s="1"/>
  <c r="AU792" i="30" s="1"/>
  <c r="AU793" i="30" s="1"/>
  <c r="AU794" i="30" s="1"/>
  <c r="AU795" i="30" s="1"/>
  <c r="AU796" i="30" s="1"/>
  <c r="AU797" i="30" s="1"/>
  <c r="AU798" i="30" s="1"/>
  <c r="AU799" i="30" s="1"/>
  <c r="AU800" i="30" s="1"/>
  <c r="AU801" i="30" s="1"/>
  <c r="AU802" i="30" s="1"/>
  <c r="AU803" i="30" s="1"/>
  <c r="AU804" i="30" s="1"/>
  <c r="AU805" i="30" s="1"/>
  <c r="AU806" i="30" s="1"/>
  <c r="AU807" i="30" s="1"/>
  <c r="AU808" i="30" s="1"/>
  <c r="AU809" i="30" s="1"/>
  <c r="AU810" i="30" s="1"/>
  <c r="AU811" i="30" s="1"/>
  <c r="AU812" i="30" s="1"/>
  <c r="AU813" i="30" s="1"/>
  <c r="AU814" i="30" s="1"/>
  <c r="AU815" i="30" s="1"/>
  <c r="AU816" i="30" s="1"/>
  <c r="AU817" i="30" s="1"/>
  <c r="AU818" i="30" s="1"/>
  <c r="AU819" i="30" s="1"/>
  <c r="AU820" i="30" s="1"/>
  <c r="AU821" i="30" s="1"/>
  <c r="AU822" i="30" s="1"/>
  <c r="AU823" i="30" s="1"/>
  <c r="AU824" i="30" s="1"/>
  <c r="AU825" i="30" s="1"/>
  <c r="AU826" i="30" s="1"/>
  <c r="AU827" i="30" s="1"/>
  <c r="AU828" i="30" s="1"/>
  <c r="AU829" i="30" s="1"/>
  <c r="AU830" i="30" s="1"/>
  <c r="AU831" i="30" s="1"/>
  <c r="AU832" i="30" s="1"/>
  <c r="AU833" i="30" s="1"/>
  <c r="AU834" i="30" s="1"/>
  <c r="AU835" i="30" s="1"/>
  <c r="AU836" i="30" s="1"/>
  <c r="AU837" i="30" s="1"/>
  <c r="AU838" i="30" s="1"/>
  <c r="AU839" i="30" s="1"/>
  <c r="AU840" i="30" s="1"/>
  <c r="AU841" i="30" s="1"/>
  <c r="AU842" i="30" s="1"/>
  <c r="AU843" i="30" s="1"/>
  <c r="AU844" i="30" s="1"/>
  <c r="AU845" i="30" s="1"/>
  <c r="AU846" i="30" s="1"/>
  <c r="AU847" i="30" s="1"/>
  <c r="AU848" i="30" s="1"/>
  <c r="AU849" i="30" s="1"/>
  <c r="AU850" i="30" s="1"/>
  <c r="AU851" i="30" s="1"/>
  <c r="AU852" i="30" s="1"/>
  <c r="AU853" i="30" s="1"/>
  <c r="AU854" i="30" s="1"/>
  <c r="AU855" i="30" s="1"/>
  <c r="AU856" i="30" s="1"/>
  <c r="AU857" i="30" s="1"/>
  <c r="AU858" i="30" s="1"/>
  <c r="AU859" i="30" s="1"/>
  <c r="AU860" i="30" s="1"/>
  <c r="AU861" i="30" s="1"/>
  <c r="AU862" i="30" s="1"/>
  <c r="AU863" i="30" s="1"/>
  <c r="AU864" i="30" s="1"/>
  <c r="AU865" i="30" s="1"/>
  <c r="AU866" i="30" s="1"/>
  <c r="AU867" i="30" s="1"/>
  <c r="AU868" i="30" s="1"/>
  <c r="AU869" i="30" s="1"/>
  <c r="AU870" i="30" s="1"/>
  <c r="AU871" i="30" s="1"/>
  <c r="AU872" i="30" s="1"/>
  <c r="AU873" i="30" s="1"/>
  <c r="AU874" i="30" s="1"/>
  <c r="AU875" i="30" s="1"/>
  <c r="AU876" i="30" s="1"/>
  <c r="AU877" i="30" s="1"/>
  <c r="AU878" i="30" s="1"/>
  <c r="AU879" i="30" s="1"/>
  <c r="AU880" i="30" s="1"/>
  <c r="AU881" i="30" s="1"/>
  <c r="AU882" i="30" s="1"/>
  <c r="AU883" i="30" s="1"/>
  <c r="AU884" i="30" s="1"/>
  <c r="AU885" i="30" s="1"/>
  <c r="AU886" i="30" s="1"/>
  <c r="AU887" i="30" s="1"/>
  <c r="AU888" i="30" s="1"/>
  <c r="AU889" i="30" s="1"/>
  <c r="AU890" i="30" s="1"/>
  <c r="AU891" i="30" s="1"/>
  <c r="AU892" i="30" s="1"/>
  <c r="AU893" i="30" s="1"/>
  <c r="AU894" i="30" s="1"/>
  <c r="AU895" i="30" s="1"/>
  <c r="AU896" i="30" s="1"/>
  <c r="AU897" i="30" s="1"/>
  <c r="AU898" i="30" s="1"/>
  <c r="AU899" i="30" s="1"/>
  <c r="AU900" i="30" s="1"/>
  <c r="AU901" i="30" s="1"/>
  <c r="AU902" i="30" s="1"/>
  <c r="AU903" i="30" s="1"/>
  <c r="AU904" i="30" s="1"/>
  <c r="AU905" i="30" s="1"/>
  <c r="AU906" i="30" s="1"/>
  <c r="AU907" i="30" s="1"/>
  <c r="AU908" i="30" s="1"/>
  <c r="AU909" i="30" s="1"/>
  <c r="AU910" i="30" s="1"/>
  <c r="AU911" i="30" s="1"/>
  <c r="AU912" i="30" s="1"/>
  <c r="AU913" i="30" s="1"/>
  <c r="AU914" i="30" s="1"/>
  <c r="AU915" i="30" s="1"/>
  <c r="AU916" i="30" s="1"/>
  <c r="AU917" i="30" s="1"/>
  <c r="AU918" i="30" s="1"/>
  <c r="AU919" i="30" s="1"/>
  <c r="AU920" i="30" s="1"/>
  <c r="AU921" i="30" s="1"/>
  <c r="AU922" i="30" s="1"/>
  <c r="AU923" i="30" s="1"/>
  <c r="AU924" i="30" s="1"/>
  <c r="AU925" i="30" s="1"/>
  <c r="AU926" i="30" s="1"/>
  <c r="AU927" i="30" s="1"/>
  <c r="AU928" i="30" s="1"/>
  <c r="AU929" i="30" s="1"/>
  <c r="AU930" i="30" s="1"/>
  <c r="AU931" i="30" s="1"/>
  <c r="AU932" i="30" s="1"/>
  <c r="AU933" i="30" s="1"/>
  <c r="AU934" i="30" s="1"/>
  <c r="AU935" i="30" s="1"/>
  <c r="AU936" i="30" s="1"/>
  <c r="AU937" i="30" s="1"/>
  <c r="AU938" i="30" s="1"/>
  <c r="AU939" i="30" s="1"/>
  <c r="AU940" i="30" s="1"/>
  <c r="AU941" i="30" s="1"/>
  <c r="AU942" i="30" s="1"/>
  <c r="AU943" i="30" s="1"/>
  <c r="AU944" i="30" s="1"/>
  <c r="AU945" i="30" s="1"/>
  <c r="AU946" i="30" s="1"/>
  <c r="AU947" i="30" s="1"/>
  <c r="AU948" i="30" s="1"/>
  <c r="AU949" i="30" s="1"/>
  <c r="AU950" i="30" s="1"/>
  <c r="AU951" i="30" s="1"/>
  <c r="AU952" i="30" s="1"/>
  <c r="AU953" i="30" s="1"/>
  <c r="AU954" i="30" s="1"/>
  <c r="AU955" i="30" s="1"/>
  <c r="AU956" i="30" s="1"/>
  <c r="AU957" i="30" s="1"/>
  <c r="AU958" i="30" s="1"/>
  <c r="AU959" i="30" s="1"/>
  <c r="AU960" i="30" s="1"/>
  <c r="AU961" i="30" s="1"/>
  <c r="AU962" i="30" s="1"/>
  <c r="AU963" i="30" s="1"/>
  <c r="AU964" i="30" s="1"/>
  <c r="AU965" i="30" s="1"/>
  <c r="AU966" i="30" s="1"/>
  <c r="AU967" i="30" s="1"/>
  <c r="AU968" i="30" s="1"/>
  <c r="AU969" i="30" s="1"/>
  <c r="AU970" i="30" s="1"/>
  <c r="AU971" i="30" s="1"/>
  <c r="AU972" i="30" s="1"/>
  <c r="AU973" i="30" s="1"/>
  <c r="AU974" i="30" s="1"/>
  <c r="AU975" i="30" s="1"/>
  <c r="AU976" i="30" s="1"/>
  <c r="AU977" i="30" s="1"/>
  <c r="AU978" i="30" s="1"/>
  <c r="AU979" i="30" s="1"/>
  <c r="AU980" i="30" s="1"/>
  <c r="AU981" i="30" s="1"/>
  <c r="AU982" i="30" s="1"/>
  <c r="AU983" i="30" s="1"/>
  <c r="AU984" i="30" s="1"/>
  <c r="AU985" i="30" s="1"/>
  <c r="AU986" i="30" s="1"/>
  <c r="AU987" i="30" s="1"/>
  <c r="AU988" i="30" s="1"/>
  <c r="AU989" i="30" s="1"/>
  <c r="AU990" i="30" s="1"/>
  <c r="AU991" i="30" s="1"/>
  <c r="AU992" i="30" s="1"/>
  <c r="AU993" i="30" s="1"/>
  <c r="AU994" i="30" s="1"/>
  <c r="AU995" i="30" s="1"/>
  <c r="AU996" i="30" s="1"/>
  <c r="AU997" i="30" s="1"/>
  <c r="AU998" i="30" s="1"/>
  <c r="AU999" i="30" s="1"/>
  <c r="AU1000" i="30" s="1"/>
  <c r="AU1001" i="30" s="1"/>
  <c r="AU1002" i="30" s="1"/>
  <c r="AU1003" i="30" s="1"/>
  <c r="AU1004" i="30" s="1"/>
  <c r="AU1005" i="30" s="1"/>
  <c r="AU1006" i="30" s="1"/>
  <c r="AU1007" i="30" s="1"/>
  <c r="AU1008" i="30" s="1"/>
  <c r="AU1009" i="30" s="1"/>
  <c r="AU1010" i="30" s="1"/>
  <c r="AU1011" i="30" s="1"/>
  <c r="AU1012" i="30" s="1"/>
  <c r="AU1013" i="30" s="1"/>
  <c r="AU1014" i="30" s="1"/>
  <c r="AU1015" i="30" s="1"/>
  <c r="AU1016" i="30" s="1"/>
  <c r="AU1017" i="30" s="1"/>
  <c r="AU1018" i="30" s="1"/>
  <c r="AU1019" i="30" s="1"/>
  <c r="AU1020" i="30" s="1"/>
  <c r="AU1021" i="30" s="1"/>
  <c r="AU1022" i="30" s="1"/>
  <c r="AU1023" i="30" s="1"/>
  <c r="AU1024" i="30" s="1"/>
  <c r="AU1025" i="30" s="1"/>
  <c r="AU1026" i="30" s="1"/>
  <c r="AU1027" i="30" s="1"/>
  <c r="AU1028" i="30" s="1"/>
  <c r="AU1029" i="30" s="1"/>
  <c r="AU1030" i="30" s="1"/>
  <c r="AU1031" i="30" s="1"/>
  <c r="AU1032" i="30" s="1"/>
  <c r="AU1033" i="30" s="1"/>
  <c r="AU1034" i="30" s="1"/>
  <c r="AU1035" i="30" s="1"/>
  <c r="AU1036" i="30" s="1"/>
  <c r="AU1037" i="30" s="1"/>
  <c r="AU1038" i="30" s="1"/>
  <c r="AU1039" i="30" s="1"/>
  <c r="AU1040" i="30" s="1"/>
  <c r="AU1041" i="30" s="1"/>
  <c r="AU1042" i="30" s="1"/>
  <c r="AU1043" i="30" s="1"/>
  <c r="AU1044" i="30" s="1"/>
  <c r="AU1045" i="30" s="1"/>
  <c r="AU1046" i="30" s="1"/>
  <c r="AU1047" i="30" s="1"/>
  <c r="AU1048" i="30" s="1"/>
  <c r="AU1049" i="30" s="1"/>
  <c r="AU1050" i="30" s="1"/>
  <c r="AU1051" i="30" s="1"/>
  <c r="AU1052" i="30" s="1"/>
  <c r="AU1053" i="30" s="1"/>
  <c r="AU1054" i="30" s="1"/>
  <c r="AU1055" i="30" s="1"/>
  <c r="AU1056" i="30" s="1"/>
  <c r="AU1057" i="30" s="1"/>
  <c r="AU1058" i="30" s="1"/>
  <c r="AU1059" i="30" s="1"/>
  <c r="AU1060" i="30" s="1"/>
  <c r="AU1061" i="30" s="1"/>
  <c r="AU1062" i="30" s="1"/>
  <c r="AU1063" i="30" s="1"/>
  <c r="AU1064" i="30" s="1"/>
  <c r="AU1065" i="30" s="1"/>
  <c r="AU1066" i="30" s="1"/>
  <c r="AU1067" i="30" s="1"/>
  <c r="AU1068" i="30" s="1"/>
  <c r="AU1069" i="30" s="1"/>
  <c r="AU1070" i="30" s="1"/>
  <c r="AU1071" i="30" s="1"/>
  <c r="AU1072" i="30" s="1"/>
  <c r="AU1073" i="30" s="1"/>
  <c r="AU1074" i="30" s="1"/>
  <c r="AU1075" i="30" s="1"/>
  <c r="AU1076" i="30" s="1"/>
  <c r="AU1077" i="30" s="1"/>
  <c r="AU1078" i="30" s="1"/>
  <c r="AU1079" i="30" s="1"/>
  <c r="AU1080" i="30" s="1"/>
  <c r="AU1081" i="30" s="1"/>
  <c r="AU1082" i="30" s="1"/>
  <c r="AU1083" i="30" s="1"/>
  <c r="AU1084" i="30" s="1"/>
  <c r="AU1085" i="30" s="1"/>
  <c r="AU1086" i="30" s="1"/>
  <c r="AU1087" i="30" s="1"/>
  <c r="AU1088" i="30" s="1"/>
  <c r="AU1089" i="30" s="1"/>
  <c r="AU1090" i="30" s="1"/>
  <c r="AU1091" i="30" s="1"/>
  <c r="AU1092" i="30" s="1"/>
  <c r="AU1093" i="30" s="1"/>
  <c r="AU1094" i="30" s="1"/>
  <c r="AU1095" i="30" s="1"/>
  <c r="AU1096" i="30" s="1"/>
  <c r="AU1097" i="30" s="1"/>
  <c r="AU1098" i="30" s="1"/>
  <c r="AU1099" i="30" s="1"/>
  <c r="AU1100" i="30" s="1"/>
  <c r="AU1101" i="30" s="1"/>
  <c r="AU1102" i="30" s="1"/>
  <c r="AU1103" i="30" s="1"/>
  <c r="AU1104" i="30" s="1"/>
  <c r="AU1105" i="30" s="1"/>
  <c r="AU1106" i="30" s="1"/>
  <c r="AU1107" i="30" s="1"/>
  <c r="AU1108" i="30" s="1"/>
  <c r="AU1109" i="30" s="1"/>
  <c r="AU1110" i="30" s="1"/>
  <c r="AU1111" i="30" s="1"/>
  <c r="AU1112" i="30" s="1"/>
  <c r="AU1113" i="30" s="1"/>
  <c r="AU1114" i="30" s="1"/>
  <c r="AU1115" i="30" s="1"/>
  <c r="AU1116" i="30" s="1"/>
  <c r="AU1117" i="30" s="1"/>
  <c r="AU1118" i="30" s="1"/>
  <c r="AU1119" i="30" s="1"/>
  <c r="AU1120" i="30" s="1"/>
  <c r="AU1121" i="30" s="1"/>
  <c r="AU1122" i="30" s="1"/>
  <c r="AU1123" i="30" s="1"/>
  <c r="AU1124" i="30" s="1"/>
  <c r="AU1125" i="30" s="1"/>
  <c r="AU1126" i="30" s="1"/>
  <c r="AU1127" i="30" s="1"/>
  <c r="AU1128" i="30" s="1"/>
  <c r="AU1129" i="30" s="1"/>
  <c r="AU1130" i="30" s="1"/>
  <c r="AU1131" i="30" s="1"/>
  <c r="AU1132" i="30" s="1"/>
  <c r="AU1133" i="30" s="1"/>
  <c r="AU1134" i="30" s="1"/>
  <c r="AU1135" i="30" s="1"/>
  <c r="AU1136" i="30" s="1"/>
  <c r="AU1137" i="30" s="1"/>
  <c r="AU1138" i="30" s="1"/>
  <c r="AU1139" i="30" s="1"/>
  <c r="AU1140" i="30" s="1"/>
  <c r="AU1141" i="30" s="1"/>
  <c r="AU1142" i="30" s="1"/>
  <c r="AU1143" i="30" s="1"/>
  <c r="AU1144" i="30" s="1"/>
  <c r="AU1145" i="30" s="1"/>
  <c r="AU1146" i="30" s="1"/>
  <c r="AU1147" i="30" s="1"/>
  <c r="AU1148" i="30" s="1"/>
  <c r="AU1149" i="30" s="1"/>
  <c r="AU1150" i="30" s="1"/>
  <c r="AU1151" i="30" s="1"/>
  <c r="AU1152" i="30" s="1"/>
  <c r="AU1153" i="30" s="1"/>
  <c r="AU1154" i="30" s="1"/>
  <c r="AU1155" i="30" s="1"/>
  <c r="AU1156" i="30" s="1"/>
  <c r="AU1157" i="30" s="1"/>
  <c r="AU1158" i="30" s="1"/>
  <c r="AU1159" i="30" s="1"/>
  <c r="AU1160" i="30" s="1"/>
  <c r="AU1161" i="30" s="1"/>
  <c r="AU1162" i="30" s="1"/>
  <c r="AU1163" i="30" s="1"/>
  <c r="AU1164" i="30" s="1"/>
  <c r="AU1165" i="30" s="1"/>
  <c r="AU1166" i="30" s="1"/>
  <c r="AU1167" i="30" s="1"/>
  <c r="AU1168" i="30" s="1"/>
  <c r="AU1169" i="30" s="1"/>
  <c r="AU1170" i="30" s="1"/>
  <c r="AU1171" i="30" s="1"/>
  <c r="AU1172" i="30" s="1"/>
  <c r="AU1173" i="30" s="1"/>
  <c r="AU1174" i="30" s="1"/>
  <c r="AU1175" i="30" s="1"/>
  <c r="AU1176" i="30" s="1"/>
  <c r="AU1177" i="30" s="1"/>
  <c r="AU1178" i="30" s="1"/>
  <c r="AU1179" i="30" s="1"/>
  <c r="AU1180" i="30" s="1"/>
  <c r="AU1181" i="30" s="1"/>
  <c r="AU1182" i="30" s="1"/>
  <c r="AU1183" i="30" s="1"/>
  <c r="AU1184" i="30" s="1"/>
  <c r="AU1185" i="30" s="1"/>
  <c r="AU1186" i="30" s="1"/>
  <c r="AU1187" i="30" s="1"/>
  <c r="AU1188" i="30" s="1"/>
  <c r="AU1189" i="30" s="1"/>
  <c r="AU1190" i="30" s="1"/>
  <c r="AU1191" i="30" s="1"/>
  <c r="AU1192" i="30" s="1"/>
  <c r="AU1193" i="30" s="1"/>
  <c r="AU1194" i="30" s="1"/>
  <c r="AU1195" i="30" s="1"/>
  <c r="AU1196" i="30" s="1"/>
  <c r="AU1197" i="30" s="1"/>
  <c r="AU1198" i="30" s="1"/>
  <c r="AU1199" i="30" s="1"/>
  <c r="AU1200" i="30" s="1"/>
  <c r="AU1201" i="30" s="1"/>
  <c r="AU1202" i="30" s="1"/>
  <c r="AU1203" i="30" s="1"/>
  <c r="AU1204" i="30" s="1"/>
  <c r="AU1205" i="30" s="1"/>
  <c r="AU1206" i="30" s="1"/>
  <c r="AU1207" i="30" s="1"/>
  <c r="AU1208" i="30" s="1"/>
  <c r="AU1209" i="30" s="1"/>
  <c r="AU1210" i="30" s="1"/>
  <c r="AU1211" i="30" s="1"/>
  <c r="AU1212" i="30" s="1"/>
  <c r="AU1213" i="30" s="1"/>
  <c r="AU1214" i="30" s="1"/>
  <c r="AU1215" i="30" s="1"/>
  <c r="AU1216" i="30" s="1"/>
  <c r="AU1217" i="30" s="1"/>
  <c r="AU1218" i="30" s="1"/>
  <c r="AU1219" i="30" s="1"/>
  <c r="AU1220" i="30" s="1"/>
  <c r="AU1221" i="30" s="1"/>
  <c r="AU1222" i="30" s="1"/>
  <c r="AU1223" i="30" s="1"/>
  <c r="AU1224" i="30" s="1"/>
  <c r="AU1225" i="30" s="1"/>
  <c r="AU1226" i="30" s="1"/>
  <c r="AU1227" i="30" s="1"/>
  <c r="AU1228" i="30" s="1"/>
  <c r="AU1229" i="30" s="1"/>
  <c r="AU1230" i="30" s="1"/>
  <c r="AU1231" i="30" s="1"/>
  <c r="AU1232" i="30" s="1"/>
  <c r="AU1233" i="30" s="1"/>
  <c r="AU1234" i="30" s="1"/>
  <c r="AU1235" i="30" s="1"/>
  <c r="AU1236" i="30" s="1"/>
  <c r="AU1237" i="30" s="1"/>
  <c r="AU1238" i="30" s="1"/>
  <c r="AU1239" i="30" s="1"/>
  <c r="AU1240" i="30" s="1"/>
  <c r="AU1241" i="30" s="1"/>
  <c r="AU1242" i="30" s="1"/>
  <c r="AU1243" i="30" s="1"/>
  <c r="AU1244" i="30" s="1"/>
  <c r="AU1245" i="30" s="1"/>
  <c r="AU1246" i="30" s="1"/>
  <c r="AU1247" i="30" s="1"/>
  <c r="AU1248" i="30" s="1"/>
  <c r="AU1249" i="30" s="1"/>
  <c r="AU1250" i="30" s="1"/>
  <c r="AU1251" i="30" s="1"/>
  <c r="AU1252" i="30" s="1"/>
  <c r="AU1253" i="30" s="1"/>
  <c r="AU1254" i="30" s="1"/>
  <c r="AV6" i="30"/>
  <c r="AT11" i="30" l="1"/>
  <c r="AV11" i="30" s="1"/>
  <c r="AT12" i="30" l="1"/>
  <c r="AT13" i="30" s="1"/>
  <c r="AT14" i="30" s="1"/>
  <c r="AV13" i="30" l="1"/>
  <c r="AV12" i="30"/>
  <c r="AT15" i="30"/>
  <c r="AV14" i="30"/>
  <c r="AT16" i="30" l="1"/>
  <c r="AV15" i="30"/>
  <c r="AT17" i="30" l="1"/>
  <c r="AV16" i="30"/>
  <c r="AT18" i="30" l="1"/>
  <c r="AV17" i="30"/>
  <c r="AV18" i="30" l="1"/>
  <c r="AT19" i="30"/>
  <c r="AT20" i="30" l="1"/>
  <c r="AV19" i="30"/>
  <c r="AT21" i="30" l="1"/>
  <c r="AV20" i="30"/>
  <c r="AT22" i="30" l="1"/>
  <c r="AV21" i="30"/>
  <c r="AT23" i="30" l="1"/>
  <c r="AV22" i="30"/>
  <c r="AT24" i="30" l="1"/>
  <c r="AV23" i="30"/>
  <c r="AT25" i="30" l="1"/>
  <c r="AV24" i="30"/>
  <c r="AV25" i="30" l="1"/>
  <c r="AT26" i="30"/>
  <c r="AV26" i="30" l="1"/>
  <c r="AT27" i="30"/>
  <c r="AV27" i="30" l="1"/>
  <c r="AT28" i="30"/>
  <c r="AT29" i="30" l="1"/>
  <c r="AV28" i="30"/>
  <c r="AT30" i="30" l="1"/>
  <c r="AV29" i="30"/>
  <c r="AT31" i="30" l="1"/>
  <c r="AV30" i="30"/>
  <c r="AT32" i="30" l="1"/>
  <c r="AV31" i="30"/>
  <c r="AT33" i="30" l="1"/>
  <c r="AV32" i="30"/>
  <c r="AT34" i="30" l="1"/>
  <c r="AV33" i="30"/>
  <c r="AV34" i="30" l="1"/>
  <c r="AT35" i="30"/>
  <c r="AV35" i="30" l="1"/>
  <c r="AT36" i="30"/>
  <c r="AT37" i="30" l="1"/>
  <c r="AV36" i="30"/>
  <c r="AT38" i="30" l="1"/>
  <c r="AV37" i="30"/>
  <c r="AT39" i="30" l="1"/>
  <c r="AV38" i="30"/>
  <c r="AT40" i="30" l="1"/>
  <c r="AV39" i="30"/>
  <c r="AT41" i="30" l="1"/>
  <c r="AV40" i="30"/>
  <c r="AT42" i="30" l="1"/>
  <c r="AV41" i="30"/>
  <c r="AV42" i="30" l="1"/>
  <c r="AT43" i="30"/>
  <c r="AV43" i="30" l="1"/>
  <c r="AT44" i="30"/>
  <c r="AT45" i="30" l="1"/>
  <c r="AV44" i="30"/>
  <c r="AT46" i="30" l="1"/>
  <c r="AV45" i="30"/>
  <c r="AT47" i="30" l="1"/>
  <c r="AV46" i="30"/>
  <c r="AT48" i="30" l="1"/>
  <c r="AV47" i="30"/>
  <c r="AT49" i="30" l="1"/>
  <c r="AV48" i="30"/>
  <c r="AT50" i="30" l="1"/>
  <c r="AV49" i="30"/>
  <c r="AV50" i="30" l="1"/>
  <c r="AT51" i="30"/>
  <c r="AV51" i="30" l="1"/>
  <c r="AT52" i="30"/>
  <c r="AT54" i="30" l="1"/>
  <c r="AV52" i="30"/>
  <c r="AT55" i="30" l="1"/>
  <c r="AV54" i="30"/>
  <c r="AT56" i="30" l="1"/>
  <c r="AV55" i="30"/>
  <c r="AT57" i="30" l="1"/>
  <c r="AV56" i="30"/>
  <c r="AT58" i="30" l="1"/>
  <c r="AV57" i="30"/>
  <c r="AT59" i="30" l="1"/>
  <c r="AV58" i="30"/>
  <c r="AV59" i="30" l="1"/>
  <c r="AT60" i="30"/>
  <c r="AV60" i="30" l="1"/>
  <c r="AT61" i="30"/>
  <c r="AT62" i="30" l="1"/>
  <c r="AV61" i="30"/>
  <c r="AT63" i="30" l="1"/>
  <c r="AV62" i="30"/>
  <c r="AT64" i="30" l="1"/>
  <c r="AV63" i="30"/>
  <c r="AT65" i="30" l="1"/>
  <c r="AV64" i="30"/>
  <c r="AT66" i="30" l="1"/>
  <c r="AV65" i="30"/>
  <c r="AT67" i="30" l="1"/>
  <c r="AV66" i="30"/>
  <c r="AV67" i="30" l="1"/>
  <c r="AT68" i="30"/>
  <c r="AV68" i="30" l="1"/>
  <c r="AT69" i="30"/>
  <c r="AT70" i="30" l="1"/>
  <c r="AV69" i="30"/>
  <c r="AT71" i="30" l="1"/>
  <c r="AV70" i="30"/>
  <c r="AT72" i="30" l="1"/>
  <c r="AV71" i="30"/>
  <c r="AT73" i="30" l="1"/>
  <c r="AV72" i="30"/>
  <c r="AT74" i="30" l="1"/>
  <c r="AV73" i="30"/>
  <c r="AV74" i="30" l="1"/>
  <c r="AT75" i="30"/>
  <c r="AV75" i="30" l="1"/>
  <c r="AT76" i="30"/>
  <c r="AV76" i="30" l="1"/>
  <c r="AT77" i="30"/>
  <c r="AT78" i="30" l="1"/>
  <c r="AV77" i="30"/>
  <c r="AT79" i="30" l="1"/>
  <c r="AV78" i="30"/>
  <c r="AT80" i="30" l="1"/>
  <c r="AV79" i="30"/>
  <c r="AT81" i="30" l="1"/>
  <c r="AV80" i="30"/>
  <c r="AT82" i="30" l="1"/>
  <c r="AV81" i="30"/>
  <c r="AT83" i="30" l="1"/>
  <c r="AV82" i="30"/>
  <c r="AV83" i="30" l="1"/>
  <c r="AT84" i="30"/>
  <c r="AV84" i="30" l="1"/>
  <c r="AT85" i="30"/>
  <c r="AT86" i="30" l="1"/>
  <c r="AV85" i="30"/>
  <c r="AT87" i="30" l="1"/>
  <c r="AV86" i="30"/>
  <c r="AT88" i="30" l="1"/>
  <c r="AV87" i="30"/>
  <c r="AT89" i="30" l="1"/>
  <c r="AV88" i="30"/>
  <c r="AT90" i="30" l="1"/>
  <c r="AV89" i="30"/>
  <c r="AV90" i="30" l="1"/>
  <c r="AT91" i="30"/>
  <c r="AV91" i="30" l="1"/>
  <c r="AT92" i="30"/>
  <c r="AV92" i="30" l="1"/>
  <c r="AT93" i="30"/>
  <c r="AT94" i="30" l="1"/>
  <c r="AV93" i="30"/>
  <c r="AT95" i="30" l="1"/>
  <c r="AV94" i="30"/>
  <c r="AT96" i="30" l="1"/>
  <c r="AV95" i="30"/>
  <c r="AT97" i="30" l="1"/>
  <c r="AV96" i="30"/>
  <c r="AT98" i="30" l="1"/>
  <c r="AV97" i="30"/>
  <c r="AT99" i="30" l="1"/>
  <c r="AV98" i="30"/>
  <c r="AV99" i="30" l="1"/>
  <c r="AT100" i="30"/>
  <c r="AV100" i="30" l="1"/>
  <c r="AT101" i="30"/>
  <c r="AT102" i="30" l="1"/>
  <c r="AV101" i="30"/>
  <c r="AT103" i="30" l="1"/>
  <c r="AV102" i="30"/>
  <c r="AV103" i="30" l="1"/>
  <c r="AT104" i="30"/>
  <c r="AT105" i="30" l="1"/>
  <c r="AV104" i="30"/>
  <c r="AT106" i="30" l="1"/>
  <c r="AV105" i="30"/>
  <c r="AT107" i="30" l="1"/>
  <c r="AV106" i="30"/>
  <c r="AV107" i="30" l="1"/>
  <c r="AT108" i="30"/>
  <c r="AV108" i="30" l="1"/>
  <c r="AT109" i="30"/>
  <c r="AT110" i="30" l="1"/>
  <c r="AV109" i="30"/>
  <c r="AT111" i="30" l="1"/>
  <c r="AV110" i="30"/>
  <c r="AV111" i="30" l="1"/>
  <c r="AT112" i="30"/>
  <c r="AT113" i="30" l="1"/>
  <c r="AV112" i="30"/>
  <c r="AT114" i="30" l="1"/>
  <c r="AV113" i="30"/>
  <c r="AT115" i="30" l="1"/>
  <c r="AV114" i="30"/>
  <c r="AT116" i="30" l="1"/>
  <c r="AV115" i="30"/>
  <c r="AV116" i="30" l="1"/>
  <c r="AT117" i="30"/>
  <c r="AT118" i="30" l="1"/>
  <c r="AV117" i="30"/>
  <c r="AT119" i="30" l="1"/>
  <c r="AV118" i="30"/>
  <c r="AT120" i="30" l="1"/>
  <c r="AV119" i="30"/>
  <c r="AT121" i="30" l="1"/>
  <c r="AV120" i="30"/>
  <c r="AT122" i="30" l="1"/>
  <c r="AV121" i="30"/>
  <c r="AV122" i="30" l="1"/>
  <c r="AT123" i="30"/>
  <c r="AT124" i="30" l="1"/>
  <c r="AV123" i="30"/>
  <c r="AV124" i="30" l="1"/>
  <c r="AT125" i="30"/>
  <c r="AT126" i="30" l="1"/>
  <c r="AV125" i="30"/>
  <c r="AT127" i="30" l="1"/>
  <c r="AV126" i="30"/>
  <c r="AT128" i="30" l="1"/>
  <c r="AV127" i="30"/>
  <c r="AT129" i="30" l="1"/>
  <c r="AV128" i="30"/>
  <c r="AT130" i="30" l="1"/>
  <c r="AV129" i="30"/>
  <c r="AT131" i="30" l="1"/>
  <c r="AV130" i="30"/>
  <c r="AT132" i="30" l="1"/>
  <c r="AV131" i="30"/>
  <c r="AV132" i="30" l="1"/>
  <c r="AT133" i="30"/>
  <c r="AT134" i="30" l="1"/>
  <c r="AV133" i="30"/>
  <c r="AV134" i="30" l="1"/>
  <c r="AT135" i="30"/>
  <c r="AV135" i="30" l="1"/>
  <c r="AT136" i="30"/>
  <c r="AT137" i="30" l="1"/>
  <c r="AV136" i="30"/>
  <c r="AT138" i="30" l="1"/>
  <c r="AV137" i="30"/>
  <c r="AV138" i="30" l="1"/>
  <c r="AT139" i="30"/>
  <c r="AT140" i="30" l="1"/>
  <c r="AV139" i="30"/>
  <c r="AT141" i="30" l="1"/>
  <c r="AV140" i="30"/>
  <c r="AT142" i="30" l="1"/>
  <c r="AV141" i="30"/>
  <c r="AT143" i="30" l="1"/>
  <c r="AV142" i="30"/>
  <c r="AV143" i="30" l="1"/>
  <c r="AT144" i="30"/>
  <c r="AV144" i="30" l="1"/>
  <c r="AT145" i="30"/>
  <c r="AT146" i="30" l="1"/>
  <c r="AV145" i="30"/>
  <c r="AT147" i="30" l="1"/>
  <c r="AV146" i="30"/>
  <c r="AT148" i="30" l="1"/>
  <c r="AV147" i="30"/>
  <c r="AV148" i="30" l="1"/>
  <c r="AT149" i="30"/>
  <c r="AV149" i="30" l="1"/>
  <c r="AT150" i="30"/>
  <c r="AT151" i="30" l="1"/>
  <c r="AV150" i="30"/>
  <c r="AV151" i="30" l="1"/>
  <c r="AT152" i="30"/>
  <c r="AT153" i="30" l="1"/>
  <c r="AV152" i="30"/>
  <c r="AT154" i="30" l="1"/>
  <c r="AV153" i="30"/>
  <c r="AT155" i="30" l="1"/>
  <c r="AV154" i="30"/>
  <c r="AT156" i="30" l="1"/>
  <c r="AV155" i="30"/>
  <c r="AT157" i="30" l="1"/>
  <c r="AV156" i="30"/>
  <c r="AT158" i="30" l="1"/>
  <c r="AV157" i="30"/>
  <c r="AT159" i="30" l="1"/>
  <c r="AV158" i="30"/>
  <c r="AV159" i="30" l="1"/>
  <c r="AT160" i="30"/>
  <c r="AT161" i="30" l="1"/>
  <c r="AV160" i="30"/>
  <c r="AT162" i="30" l="1"/>
  <c r="AV161" i="30"/>
  <c r="AV162" i="30" l="1"/>
  <c r="AT163" i="30"/>
  <c r="AT164" i="30" l="1"/>
  <c r="AV163" i="30"/>
  <c r="AT165" i="30" l="1"/>
  <c r="AV164" i="30"/>
  <c r="AT166" i="30" l="1"/>
  <c r="AV165" i="30"/>
  <c r="AT167" i="30" l="1"/>
  <c r="AV166" i="30"/>
  <c r="AV167" i="30" l="1"/>
  <c r="AT168" i="30"/>
  <c r="AT169" i="30" l="1"/>
  <c r="AV168" i="30"/>
  <c r="AT170" i="30" l="1"/>
  <c r="AV169" i="30"/>
  <c r="AV170" i="30" l="1"/>
  <c r="AT171" i="30"/>
  <c r="AT172" i="30" l="1"/>
  <c r="AV171" i="30"/>
  <c r="AT173" i="30" l="1"/>
  <c r="AV172" i="30"/>
  <c r="AT174" i="30" l="1"/>
  <c r="AV173" i="30"/>
  <c r="AT175" i="30" l="1"/>
  <c r="AV174" i="30"/>
  <c r="AV175" i="30" l="1"/>
  <c r="AT176" i="30"/>
  <c r="AT177" i="30" l="1"/>
  <c r="AV176" i="30"/>
  <c r="AT178" i="30" l="1"/>
  <c r="AV177" i="30"/>
  <c r="AV178" i="30" l="1"/>
  <c r="AT179" i="30"/>
  <c r="AT180" i="30" l="1"/>
  <c r="AV179" i="30"/>
  <c r="AT181" i="30" l="1"/>
  <c r="AV180" i="30"/>
  <c r="AT182" i="30" l="1"/>
  <c r="AV181" i="30"/>
  <c r="AT183" i="30" l="1"/>
  <c r="AV182" i="30"/>
  <c r="AV183" i="30" l="1"/>
  <c r="AT184" i="30"/>
  <c r="AT185" i="30" l="1"/>
  <c r="AV184" i="30"/>
  <c r="AT186" i="30" l="1"/>
  <c r="AV185" i="30"/>
  <c r="AT187" i="30" l="1"/>
  <c r="AV186" i="30"/>
  <c r="AT188" i="30" l="1"/>
  <c r="AV187" i="30"/>
  <c r="AT189" i="30" l="1"/>
  <c r="AV188" i="30"/>
  <c r="AT190" i="30" l="1"/>
  <c r="AV189" i="30"/>
  <c r="AT191" i="30" l="1"/>
  <c r="AV190" i="30"/>
  <c r="AV191" i="30" l="1"/>
  <c r="AT192" i="30"/>
  <c r="AT193" i="30" l="1"/>
  <c r="AV192" i="30"/>
  <c r="AT194" i="30" l="1"/>
  <c r="AV193" i="30"/>
  <c r="AT195" i="30" l="1"/>
  <c r="AV194" i="30"/>
  <c r="AT196" i="30" l="1"/>
  <c r="AV195" i="30"/>
  <c r="AT197" i="30" l="1"/>
  <c r="AV196" i="30"/>
  <c r="AT198" i="30" l="1"/>
  <c r="AV197" i="30"/>
  <c r="AT199" i="30" l="1"/>
  <c r="AV198" i="30"/>
  <c r="AV199" i="30" l="1"/>
  <c r="AT200" i="30"/>
  <c r="AT201" i="30" l="1"/>
  <c r="AV200" i="30"/>
  <c r="AT202" i="30" l="1"/>
  <c r="AV201" i="30"/>
  <c r="AV202" i="30" l="1"/>
  <c r="AT203" i="30"/>
  <c r="AT204" i="30" l="1"/>
  <c r="AV203" i="30"/>
  <c r="AT205" i="30" l="1"/>
  <c r="AV204" i="30"/>
  <c r="AT206" i="30" l="1"/>
  <c r="AV205" i="30"/>
  <c r="AT207" i="30" l="1"/>
  <c r="AV206" i="30"/>
  <c r="AT208" i="30" l="1"/>
  <c r="AV207" i="30"/>
  <c r="AT209" i="30" l="1"/>
  <c r="AV208" i="30"/>
  <c r="AT210" i="30" l="1"/>
  <c r="AV209" i="30"/>
  <c r="AT211" i="30" l="1"/>
  <c r="AV210" i="30"/>
  <c r="AT212" i="30" l="1"/>
  <c r="AV211" i="30"/>
  <c r="AT213" i="30" l="1"/>
  <c r="AV212" i="30"/>
  <c r="AT214" i="30" l="1"/>
  <c r="AV213" i="30"/>
  <c r="AT215" i="30" l="1"/>
  <c r="AV214" i="30"/>
  <c r="AV215" i="30" l="1"/>
  <c r="AT216" i="30"/>
  <c r="AT217" i="30" l="1"/>
  <c r="AV216" i="30"/>
  <c r="AT218" i="30" l="1"/>
  <c r="AV217" i="30"/>
  <c r="AT219" i="30" l="1"/>
  <c r="AV218" i="30"/>
  <c r="AT220" i="30" l="1"/>
  <c r="AV219" i="30"/>
  <c r="AT221" i="30" l="1"/>
  <c r="AV220" i="30"/>
  <c r="AT222" i="30" l="1"/>
  <c r="AV221" i="30"/>
  <c r="AT223" i="30" l="1"/>
  <c r="AV222" i="30"/>
  <c r="AV223" i="30" l="1"/>
  <c r="AT224" i="30"/>
  <c r="AT225" i="30" l="1"/>
  <c r="AV224" i="30"/>
  <c r="AT226" i="30" l="1"/>
  <c r="AV225" i="30"/>
  <c r="AT227" i="30" l="1"/>
  <c r="AV226" i="30"/>
  <c r="AV227" i="30" l="1"/>
  <c r="AT228" i="30"/>
  <c r="AT229" i="30" l="1"/>
  <c r="AV228" i="30"/>
  <c r="AT230" i="30" l="1"/>
  <c r="AV229" i="30"/>
  <c r="AT231" i="30" l="1"/>
  <c r="AV230" i="30"/>
  <c r="AV231" i="30" l="1"/>
  <c r="AT232" i="30"/>
  <c r="AT233" i="30" l="1"/>
  <c r="AV232" i="30"/>
  <c r="AT234" i="30" l="1"/>
  <c r="AV233" i="30"/>
  <c r="AV234" i="30" l="1"/>
  <c r="AT235" i="30"/>
  <c r="AT236" i="30" l="1"/>
  <c r="AV235" i="30"/>
  <c r="AT237" i="30" l="1"/>
  <c r="AV236" i="30"/>
  <c r="AT238" i="30" l="1"/>
  <c r="AV237" i="30"/>
  <c r="AT239" i="30" l="1"/>
  <c r="AV238" i="30"/>
  <c r="AV239" i="30" l="1"/>
  <c r="AT240" i="30"/>
  <c r="AT241" i="30" l="1"/>
  <c r="AV240" i="30"/>
  <c r="AT242" i="30" l="1"/>
  <c r="AV241" i="30"/>
  <c r="AV242" i="30" l="1"/>
  <c r="AT243" i="30"/>
  <c r="AV243" i="30" l="1"/>
  <c r="AT244" i="30"/>
  <c r="AT245" i="30" l="1"/>
  <c r="AV244" i="30"/>
  <c r="AT246" i="30" l="1"/>
  <c r="AV245" i="30"/>
  <c r="AT247" i="30" l="1"/>
  <c r="AV246" i="30"/>
  <c r="AT248" i="30" l="1"/>
  <c r="AV247" i="30"/>
  <c r="AT249" i="30" l="1"/>
  <c r="AV248" i="30"/>
  <c r="AV249" i="30" l="1"/>
  <c r="AT250" i="30"/>
  <c r="AV250" i="30" l="1"/>
  <c r="AT251" i="30"/>
  <c r="AT252" i="30" l="1"/>
  <c r="AV251" i="30"/>
  <c r="AV252" i="30" l="1"/>
  <c r="AT253" i="30"/>
  <c r="AT254" i="30" l="1"/>
  <c r="AV253" i="30"/>
  <c r="AV254" i="30" l="1"/>
  <c r="AT255" i="30"/>
  <c r="AT256" i="30" l="1"/>
  <c r="AV255" i="30"/>
  <c r="AT257" i="30" l="1"/>
  <c r="AV256" i="30"/>
  <c r="AT258" i="30" l="1"/>
  <c r="AV257" i="30"/>
  <c r="AV258" i="30" l="1"/>
  <c r="AT259" i="30"/>
  <c r="AT260" i="30" l="1"/>
  <c r="AV259" i="30"/>
  <c r="AV260" i="30" l="1"/>
  <c r="AT261" i="30"/>
  <c r="AV261" i="30" l="1"/>
  <c r="AT262" i="30"/>
  <c r="AT263" i="30" l="1"/>
  <c r="AV262" i="30"/>
  <c r="AT264" i="30" l="1"/>
  <c r="AV263" i="30"/>
  <c r="AT265" i="30" l="1"/>
  <c r="AV264" i="30"/>
  <c r="AT266" i="30" l="1"/>
  <c r="AV265" i="30"/>
  <c r="AV266" i="30" l="1"/>
  <c r="AT267" i="30"/>
  <c r="AT268" i="30" l="1"/>
  <c r="AV267" i="30"/>
  <c r="AV268" i="30" l="1"/>
  <c r="AT269" i="30"/>
  <c r="AT270" i="30" l="1"/>
  <c r="AV269" i="30"/>
  <c r="AT271" i="30" l="1"/>
  <c r="AV270" i="30"/>
  <c r="AT272" i="30" l="1"/>
  <c r="AV271" i="30"/>
  <c r="AV272" i="30" l="1"/>
  <c r="AT273" i="30"/>
  <c r="AT274" i="30" l="1"/>
  <c r="AV273" i="30"/>
  <c r="AV274" i="30" l="1"/>
  <c r="AT275" i="30"/>
  <c r="AV275" i="30" l="1"/>
  <c r="AT276" i="30"/>
  <c r="AV276" i="30" l="1"/>
  <c r="AT277" i="30"/>
  <c r="AT278" i="30" l="1"/>
  <c r="AV277" i="30"/>
  <c r="AT279" i="30" l="1"/>
  <c r="AV278" i="30"/>
  <c r="AT280" i="30" l="1"/>
  <c r="AV279" i="30"/>
  <c r="AT281" i="30" l="1"/>
  <c r="AV280" i="30"/>
  <c r="AT282" i="30" l="1"/>
  <c r="AV281" i="30"/>
  <c r="AV282" i="30" l="1"/>
  <c r="AT283" i="30"/>
  <c r="AT284" i="30" l="1"/>
  <c r="AV283" i="30"/>
  <c r="AV284" i="30" l="1"/>
  <c r="AT285" i="30"/>
  <c r="AT286" i="30" l="1"/>
  <c r="AV285" i="30"/>
  <c r="AV286" i="30" l="1"/>
  <c r="AT287" i="30"/>
  <c r="AT288" i="30" l="1"/>
  <c r="AV287" i="30"/>
  <c r="AT289" i="30" l="1"/>
  <c r="AV288" i="30"/>
  <c r="AT290" i="30" l="1"/>
  <c r="AV289" i="30"/>
  <c r="AV290" i="30" l="1"/>
  <c r="AT291" i="30"/>
  <c r="AT292" i="30" l="1"/>
  <c r="AV291" i="30"/>
  <c r="AV292" i="30" l="1"/>
  <c r="AT293" i="30"/>
  <c r="AV293" i="30" l="1"/>
  <c r="AT294" i="30"/>
  <c r="AT295" i="30" l="1"/>
  <c r="AV294" i="30"/>
  <c r="AT296" i="30" l="1"/>
  <c r="AV295" i="30"/>
  <c r="AT297" i="30" l="1"/>
  <c r="AV296" i="30"/>
  <c r="AT298" i="30" l="1"/>
  <c r="AV297" i="30"/>
  <c r="AV298" i="30" l="1"/>
  <c r="AT299" i="30"/>
  <c r="AT300" i="30" l="1"/>
  <c r="AV299" i="30"/>
  <c r="AV300" i="30" l="1"/>
  <c r="AT301" i="30"/>
  <c r="AT302" i="30" l="1"/>
  <c r="AV301" i="30"/>
  <c r="AT303" i="30" l="1"/>
  <c r="AV302" i="30"/>
  <c r="AT304" i="30" l="1"/>
  <c r="AV303" i="30"/>
  <c r="AV304" i="30" l="1"/>
  <c r="AT305" i="30"/>
  <c r="AT306" i="30" l="1"/>
  <c r="AV305" i="30"/>
  <c r="AV306" i="30" l="1"/>
  <c r="AT307" i="30"/>
  <c r="AV307" i="30" l="1"/>
  <c r="AT308" i="30"/>
  <c r="AV308" i="30" l="1"/>
  <c r="AT309" i="30"/>
  <c r="AT310" i="30" l="1"/>
  <c r="AV309" i="30"/>
  <c r="AT311" i="30" l="1"/>
  <c r="AV310" i="30"/>
  <c r="AT312" i="30" l="1"/>
  <c r="AV311" i="30"/>
  <c r="AT313" i="30" l="1"/>
  <c r="AV312" i="30"/>
  <c r="AT314" i="30" l="1"/>
  <c r="AV313" i="30"/>
  <c r="AV314" i="30" l="1"/>
  <c r="AT315" i="30"/>
  <c r="AT316" i="30" l="1"/>
  <c r="AV315" i="30"/>
  <c r="AV316" i="30" l="1"/>
  <c r="AT317" i="30"/>
  <c r="AT318" i="30" l="1"/>
  <c r="AV317" i="30"/>
  <c r="AT319" i="30" l="1"/>
  <c r="AV318" i="30"/>
  <c r="AT320" i="30" l="1"/>
  <c r="AV319" i="30"/>
  <c r="AT321" i="30" l="1"/>
  <c r="AV320" i="30"/>
  <c r="AT322" i="30" l="1"/>
  <c r="AV321" i="30"/>
  <c r="AV322" i="30" l="1"/>
  <c r="AT323" i="30"/>
  <c r="AT324" i="30" l="1"/>
  <c r="AV323" i="30"/>
  <c r="AV324" i="30" l="1"/>
  <c r="AT325" i="30"/>
  <c r="AV325" i="30" l="1"/>
  <c r="AT326" i="30"/>
  <c r="AT327" i="30" l="1"/>
  <c r="AV326" i="30"/>
  <c r="AT328" i="30" l="1"/>
  <c r="AV327" i="30"/>
  <c r="AT329" i="30" l="1"/>
  <c r="AV328" i="30"/>
  <c r="AT330" i="30" l="1"/>
  <c r="AV329" i="30"/>
  <c r="AV330" i="30" l="1"/>
  <c r="AT331" i="30"/>
  <c r="AT332" i="30" l="1"/>
  <c r="AV331" i="30"/>
  <c r="AV332" i="30" l="1"/>
  <c r="AT333" i="30"/>
  <c r="AT334" i="30" l="1"/>
  <c r="AV333" i="30"/>
  <c r="AT335" i="30" l="1"/>
  <c r="AV334" i="30"/>
  <c r="AT336" i="30" l="1"/>
  <c r="AV335" i="30"/>
  <c r="AT337" i="30" l="1"/>
  <c r="AV336" i="30"/>
  <c r="AT338" i="30" l="1"/>
  <c r="AV337" i="30"/>
  <c r="AV338" i="30" l="1"/>
  <c r="AT339" i="30"/>
  <c r="AV339" i="30" l="1"/>
  <c r="AT340" i="30"/>
  <c r="AV340" i="30" l="1"/>
  <c r="AT341" i="30"/>
  <c r="AT342" i="30" l="1"/>
  <c r="AV341" i="30"/>
  <c r="AT343" i="30" l="1"/>
  <c r="AV342" i="30"/>
  <c r="AT344" i="30" l="1"/>
  <c r="AV343" i="30"/>
  <c r="AT345" i="30" l="1"/>
  <c r="AV344" i="30"/>
  <c r="AT346" i="30" l="1"/>
  <c r="AV345" i="30"/>
  <c r="AV346" i="30" l="1"/>
  <c r="AT347" i="30"/>
  <c r="AT348" i="30" l="1"/>
  <c r="AV347" i="30"/>
  <c r="AV348" i="30" l="1"/>
  <c r="AT349" i="30"/>
  <c r="AT350" i="30" l="1"/>
  <c r="AV349" i="30"/>
  <c r="AT351" i="30" l="1"/>
  <c r="AV350" i="30"/>
  <c r="AT352" i="30" l="1"/>
  <c r="AV351" i="30"/>
  <c r="AT353" i="30" l="1"/>
  <c r="AV352" i="30"/>
  <c r="AT354" i="30" l="1"/>
  <c r="AV353" i="30"/>
  <c r="AV354" i="30" l="1"/>
  <c r="AT355" i="30"/>
  <c r="AT356" i="30" l="1"/>
  <c r="AV355" i="30"/>
  <c r="AV356" i="30" l="1"/>
  <c r="AT357" i="30"/>
  <c r="AT358" i="30" l="1"/>
  <c r="AV357" i="30"/>
  <c r="AV358" i="30" l="1"/>
  <c r="AT359" i="30"/>
  <c r="AT360" i="30" l="1"/>
  <c r="AV359" i="30"/>
  <c r="AT361" i="30" l="1"/>
  <c r="AV360" i="30"/>
  <c r="AT362" i="30" l="1"/>
  <c r="AV361" i="30"/>
  <c r="AV362" i="30" l="1"/>
  <c r="AT363" i="30"/>
  <c r="AT364" i="30" l="1"/>
  <c r="AV363" i="30"/>
  <c r="AV364" i="30" l="1"/>
  <c r="AT365" i="30"/>
  <c r="AT366" i="30" l="1"/>
  <c r="AV365" i="30"/>
  <c r="AV366" i="30" l="1"/>
  <c r="AT367" i="30"/>
  <c r="AT368" i="30" l="1"/>
  <c r="AV367" i="30"/>
  <c r="AT369" i="30" l="1"/>
  <c r="AV368" i="30"/>
  <c r="AT370" i="30" l="1"/>
  <c r="AV369" i="30"/>
  <c r="AV370" i="30" l="1"/>
  <c r="AT371" i="30"/>
  <c r="AT372" i="30" l="1"/>
  <c r="AV371" i="30"/>
  <c r="AV372" i="30" l="1"/>
  <c r="AT373" i="30"/>
  <c r="AT374" i="30" l="1"/>
  <c r="AV373" i="30"/>
  <c r="AV374" i="30" l="1"/>
  <c r="AT375" i="30"/>
  <c r="AT376" i="30" l="1"/>
  <c r="AV375" i="30"/>
  <c r="AT377" i="30" l="1"/>
  <c r="AV376" i="30"/>
  <c r="AT378" i="30" l="1"/>
  <c r="AV377" i="30"/>
  <c r="AV378" i="30" l="1"/>
  <c r="AT379" i="30"/>
  <c r="AT380" i="30" l="1"/>
  <c r="AV379" i="30"/>
  <c r="AV380" i="30" l="1"/>
  <c r="AT381" i="30"/>
  <c r="AT382" i="30" l="1"/>
  <c r="AV381" i="30"/>
  <c r="AV382" i="30" l="1"/>
  <c r="AT383" i="30"/>
  <c r="AT384" i="30" l="1"/>
  <c r="AV383" i="30"/>
  <c r="AV384" i="30" l="1"/>
  <c r="AT385" i="30"/>
  <c r="AT386" i="30" l="1"/>
  <c r="AV385" i="30"/>
  <c r="AV386" i="30" l="1"/>
  <c r="AT387" i="30"/>
  <c r="AT388" i="30" l="1"/>
  <c r="AV387" i="30"/>
  <c r="AT389" i="30" l="1"/>
  <c r="AV388" i="30"/>
  <c r="AT390" i="30" l="1"/>
  <c r="AV389" i="30"/>
  <c r="AV390" i="30" l="1"/>
  <c r="AT391" i="30"/>
  <c r="AT392" i="30" l="1"/>
  <c r="AV391" i="30"/>
  <c r="AT393" i="30" l="1"/>
  <c r="AV392" i="30"/>
  <c r="AT394" i="30" l="1"/>
  <c r="AV393" i="30"/>
  <c r="AV394" i="30" l="1"/>
  <c r="AT395" i="30"/>
  <c r="AT396" i="30" l="1"/>
  <c r="AV395" i="30"/>
  <c r="AT397" i="30" l="1"/>
  <c r="AV396" i="30"/>
  <c r="AT398" i="30" l="1"/>
  <c r="AV397" i="30"/>
  <c r="AV398" i="30" l="1"/>
  <c r="AT399" i="30"/>
  <c r="AT400" i="30" l="1"/>
  <c r="AV399" i="30"/>
  <c r="AV400" i="30" l="1"/>
  <c r="AT401" i="30"/>
  <c r="AT402" i="30" l="1"/>
  <c r="AV401" i="30"/>
  <c r="AV402" i="30" l="1"/>
  <c r="AT403" i="30"/>
  <c r="AT404" i="30" l="1"/>
  <c r="AV403" i="30"/>
  <c r="AT405" i="30" l="1"/>
  <c r="AV404" i="30"/>
  <c r="AT406" i="30" l="1"/>
  <c r="AV405" i="30"/>
  <c r="AV406" i="30" l="1"/>
  <c r="AT407" i="30"/>
  <c r="AT408" i="30" l="1"/>
  <c r="AV407" i="30"/>
  <c r="AT409" i="30" l="1"/>
  <c r="AV408" i="30"/>
  <c r="AT410" i="30" l="1"/>
  <c r="AV409" i="30"/>
  <c r="AV410" i="30" l="1"/>
  <c r="AT411" i="30"/>
  <c r="AT412" i="30" l="1"/>
  <c r="AV411" i="30"/>
  <c r="AT413" i="30" l="1"/>
  <c r="AV412" i="30"/>
  <c r="AT414" i="30" l="1"/>
  <c r="AV413" i="30"/>
  <c r="AV414" i="30" l="1"/>
  <c r="AT415" i="30"/>
  <c r="AT416" i="30" l="1"/>
  <c r="AV415" i="30"/>
  <c r="AV416" i="30" l="1"/>
  <c r="AT417" i="30"/>
  <c r="AT418" i="30" l="1"/>
  <c r="AV417" i="30"/>
  <c r="AV418" i="30" l="1"/>
  <c r="AT419" i="30"/>
  <c r="AT420" i="30" l="1"/>
  <c r="AV419" i="30"/>
  <c r="AT421" i="30" l="1"/>
  <c r="AV420" i="30"/>
  <c r="AT422" i="30" l="1"/>
  <c r="AV421" i="30"/>
  <c r="AV422" i="30" l="1"/>
  <c r="AT423" i="30"/>
  <c r="AT424" i="30" l="1"/>
  <c r="AV423" i="30"/>
  <c r="AT425" i="30" l="1"/>
  <c r="AV424" i="30"/>
  <c r="AT426" i="30" l="1"/>
  <c r="AV425" i="30"/>
  <c r="AV426" i="30" l="1"/>
  <c r="AT427" i="30"/>
  <c r="AT428" i="30" l="1"/>
  <c r="AV427" i="30"/>
  <c r="AT429" i="30" l="1"/>
  <c r="AV428" i="30"/>
  <c r="AT430" i="30" l="1"/>
  <c r="AV429" i="30"/>
  <c r="AV430" i="30" l="1"/>
  <c r="AT431" i="30"/>
  <c r="AT432" i="30" l="1"/>
  <c r="AV431" i="30"/>
  <c r="AV432" i="30" l="1"/>
  <c r="AT433" i="30"/>
  <c r="AT434" i="30" l="1"/>
  <c r="AV433" i="30"/>
  <c r="AT435" i="30" l="1"/>
  <c r="AV434" i="30"/>
  <c r="AT436" i="30" l="1"/>
  <c r="AV435" i="30"/>
  <c r="AT437" i="30" l="1"/>
  <c r="AV436" i="30"/>
  <c r="AT438" i="30" l="1"/>
  <c r="AV437" i="30"/>
  <c r="AV438" i="30" l="1"/>
  <c r="AT439" i="30"/>
  <c r="AV439" i="30" l="1"/>
  <c r="AT440" i="30"/>
  <c r="AT441" i="30" l="1"/>
  <c r="AV440" i="30"/>
  <c r="AT442" i="30" l="1"/>
  <c r="AV441" i="30"/>
  <c r="AV442" i="30" l="1"/>
  <c r="AT443" i="30"/>
  <c r="AT444" i="30" l="1"/>
  <c r="AV443" i="30"/>
  <c r="AT445" i="30" l="1"/>
  <c r="AV444" i="30"/>
  <c r="AV445" i="30" l="1"/>
  <c r="AT446" i="30"/>
  <c r="AT447" i="30" l="1"/>
  <c r="AV446" i="30"/>
  <c r="AV447" i="30" l="1"/>
  <c r="AT448" i="30"/>
  <c r="AV448" i="30" l="1"/>
  <c r="AT449" i="30"/>
  <c r="AT450" i="30" l="1"/>
  <c r="AV449" i="30"/>
  <c r="AT451" i="30" l="1"/>
  <c r="AV450" i="30"/>
  <c r="AV451" i="30" l="1"/>
  <c r="AT452" i="30"/>
  <c r="AT453" i="30" l="1"/>
  <c r="AV452" i="30"/>
  <c r="AT454" i="30" l="1"/>
  <c r="AV453" i="30"/>
  <c r="AT455" i="30" l="1"/>
  <c r="AV454" i="30"/>
  <c r="AV455" i="30" l="1"/>
  <c r="AT456" i="30"/>
  <c r="AT457" i="30" l="1"/>
  <c r="AV456" i="30"/>
  <c r="AT458" i="30" l="1"/>
  <c r="AV457" i="30"/>
  <c r="AT459" i="30" l="1"/>
  <c r="AV458" i="30"/>
  <c r="AT460" i="30" l="1"/>
  <c r="AV459" i="30"/>
  <c r="AT461" i="30" l="1"/>
  <c r="AV460" i="30"/>
  <c r="AT462" i="30" l="1"/>
  <c r="AV461" i="30"/>
  <c r="AV462" i="30" l="1"/>
  <c r="AT463" i="30"/>
  <c r="AV463" i="30" l="1"/>
  <c r="AT464" i="30"/>
  <c r="AT465" i="30" l="1"/>
  <c r="AV464" i="30"/>
  <c r="AT466" i="30" l="1"/>
  <c r="AV465" i="30"/>
  <c r="AT467" i="30" l="1"/>
  <c r="AV466" i="30"/>
  <c r="AT468" i="30" l="1"/>
  <c r="AV467" i="30"/>
  <c r="AT469" i="30" l="1"/>
  <c r="AV468" i="30"/>
  <c r="AT470" i="30" l="1"/>
  <c r="AV469" i="30"/>
  <c r="AT471" i="30" l="1"/>
  <c r="AV470" i="30"/>
  <c r="AV471" i="30" l="1"/>
  <c r="AT472" i="30"/>
  <c r="AT473" i="30" l="1"/>
  <c r="AV472" i="30"/>
  <c r="AT474" i="30" l="1"/>
  <c r="AV473" i="30"/>
  <c r="AV474" i="30" l="1"/>
  <c r="AT475" i="30"/>
  <c r="AT476" i="30" l="1"/>
  <c r="AV475" i="30"/>
  <c r="AT477" i="30" l="1"/>
  <c r="AV476" i="30"/>
  <c r="AV477" i="30" l="1"/>
  <c r="AT478" i="30"/>
  <c r="AT479" i="30" l="1"/>
  <c r="AV478" i="30"/>
  <c r="AV479" i="30" l="1"/>
  <c r="AT480" i="30"/>
  <c r="AV480" i="30" l="1"/>
  <c r="AT481" i="30"/>
  <c r="AT482" i="30" l="1"/>
  <c r="AV481" i="30"/>
  <c r="AT483" i="30" l="1"/>
  <c r="AV482" i="30"/>
  <c r="AV483" i="30" l="1"/>
  <c r="AT484" i="30"/>
  <c r="AT485" i="30" l="1"/>
  <c r="AV484" i="30"/>
  <c r="AT486" i="30" l="1"/>
  <c r="AV485" i="30"/>
  <c r="AV486" i="30" l="1"/>
  <c r="AT487" i="30"/>
  <c r="AV487" i="30" l="1"/>
  <c r="AT488" i="30"/>
  <c r="AT489" i="30" l="1"/>
  <c r="AV488" i="30"/>
  <c r="AV489" i="30" l="1"/>
  <c r="AT490" i="30"/>
  <c r="AT491" i="30" l="1"/>
  <c r="AV490" i="30"/>
  <c r="AT492" i="30" l="1"/>
  <c r="AV491" i="30"/>
  <c r="AT493" i="30" l="1"/>
  <c r="AV492" i="30"/>
  <c r="AT494" i="30" l="1"/>
  <c r="AV493" i="30"/>
  <c r="AT495" i="30" l="1"/>
  <c r="AV494" i="30"/>
  <c r="AV495" i="30" l="1"/>
  <c r="AT496" i="30"/>
  <c r="AT497" i="30" l="1"/>
  <c r="AV496" i="30"/>
  <c r="AT498" i="30" l="1"/>
  <c r="AV497" i="30"/>
  <c r="AT499" i="30" l="1"/>
  <c r="AV498" i="30"/>
  <c r="AT500" i="30" l="1"/>
  <c r="AV499" i="30"/>
  <c r="AT501" i="30" l="1"/>
  <c r="AV500" i="30"/>
  <c r="AT502" i="30" l="1"/>
  <c r="AV501" i="30"/>
  <c r="AT503" i="30" l="1"/>
  <c r="AV502" i="30"/>
  <c r="AV503" i="30" l="1"/>
  <c r="AT505" i="30"/>
  <c r="AT506" i="30" l="1"/>
  <c r="AV505" i="30"/>
  <c r="AT507" i="30" l="1"/>
  <c r="AV506" i="30"/>
  <c r="AT508" i="30" l="1"/>
  <c r="AV507" i="30"/>
  <c r="AT509" i="30" l="1"/>
  <c r="AV508" i="30"/>
  <c r="AT510" i="30" l="1"/>
  <c r="AV509" i="30"/>
  <c r="AT511" i="30" l="1"/>
  <c r="AV510" i="30"/>
  <c r="AT512" i="30" l="1"/>
  <c r="AV511" i="30"/>
  <c r="AV512" i="30" l="1"/>
  <c r="AT513" i="30"/>
  <c r="AT514" i="30" l="1"/>
  <c r="AV513" i="30"/>
  <c r="AT515" i="30" l="1"/>
  <c r="AV514" i="30"/>
  <c r="AT516" i="30" l="1"/>
  <c r="AV515" i="30"/>
  <c r="AT517" i="30" l="1"/>
  <c r="AV516" i="30"/>
  <c r="AT518" i="30" l="1"/>
  <c r="AV517" i="30"/>
  <c r="AT519" i="30" l="1"/>
  <c r="AV518" i="30"/>
  <c r="AT520" i="30" l="1"/>
  <c r="AV519" i="30"/>
  <c r="AV520" i="30" l="1"/>
  <c r="AT521" i="30"/>
  <c r="AT522" i="30" l="1"/>
  <c r="AV521" i="30"/>
  <c r="AT523" i="30" l="1"/>
  <c r="AV522" i="30"/>
  <c r="AT524" i="30" l="1"/>
  <c r="AV523" i="30"/>
  <c r="AT525" i="30" l="1"/>
  <c r="AV524" i="30"/>
  <c r="AT526" i="30" l="1"/>
  <c r="AV525" i="30"/>
  <c r="AT527" i="30" l="1"/>
  <c r="AV526" i="30"/>
  <c r="AT528" i="30" l="1"/>
  <c r="AV527" i="30"/>
  <c r="AV528" i="30" l="1"/>
  <c r="AT529" i="30"/>
  <c r="AT530" i="30" l="1"/>
  <c r="AV529" i="30"/>
  <c r="AV530" i="30" l="1"/>
  <c r="AT531" i="30"/>
  <c r="AT532" i="30" l="1"/>
  <c r="AV531" i="30"/>
  <c r="AT533" i="30" l="1"/>
  <c r="AV532" i="30"/>
  <c r="AT534" i="30" l="1"/>
  <c r="AV533" i="30"/>
  <c r="AT535" i="30" l="1"/>
  <c r="AV534" i="30"/>
  <c r="AT536" i="30" l="1"/>
  <c r="AV535" i="30"/>
  <c r="AV536" i="30" l="1"/>
  <c r="AT537" i="30"/>
  <c r="AT538" i="30" l="1"/>
  <c r="AV537" i="30"/>
  <c r="AV538" i="30" l="1"/>
  <c r="AT539" i="30"/>
  <c r="AT540" i="30" l="1"/>
  <c r="AV539" i="30"/>
  <c r="AT541" i="30" l="1"/>
  <c r="AV540" i="30"/>
  <c r="AT542" i="30" l="1"/>
  <c r="AV541" i="30"/>
  <c r="AT543" i="30" l="1"/>
  <c r="AV542" i="30"/>
  <c r="AT544" i="30" l="1"/>
  <c r="AV543" i="30"/>
  <c r="AV544" i="30" l="1"/>
  <c r="AT545" i="30"/>
  <c r="AV545" i="30" l="1"/>
  <c r="AT546" i="30"/>
  <c r="AV546" i="30" l="1"/>
  <c r="AT547" i="30"/>
  <c r="AT548" i="30" l="1"/>
  <c r="AV547" i="30"/>
  <c r="AT549" i="30" l="1"/>
  <c r="AV548" i="30"/>
  <c r="AT550" i="30" l="1"/>
  <c r="AV549" i="30"/>
  <c r="AT551" i="30" l="1"/>
  <c r="AV550" i="30"/>
  <c r="AT552" i="30" l="1"/>
  <c r="AV551" i="30"/>
  <c r="AV552" i="30" l="1"/>
  <c r="AT553" i="30"/>
  <c r="AT554" i="30" l="1"/>
  <c r="AV553" i="30"/>
  <c r="AV554" i="30" l="1"/>
  <c r="AT555" i="30"/>
  <c r="AT556" i="30" l="1"/>
  <c r="AV555" i="30"/>
  <c r="AT557" i="30" l="1"/>
  <c r="AV556" i="30"/>
  <c r="AT558" i="30" l="1"/>
  <c r="AV557" i="30"/>
  <c r="AV558" i="30" l="1"/>
  <c r="AT559" i="30"/>
  <c r="AT560" i="30" l="1"/>
  <c r="AV559" i="30"/>
  <c r="AV560" i="30" l="1"/>
  <c r="AT561" i="30"/>
  <c r="AT562" i="30" l="1"/>
  <c r="AV561" i="30"/>
  <c r="AV562" i="30" l="1"/>
  <c r="AT563" i="30"/>
  <c r="AT564" i="30" l="1"/>
  <c r="AV563" i="30"/>
  <c r="AT565" i="30" l="1"/>
  <c r="AV564" i="30"/>
  <c r="AT566" i="30" l="1"/>
  <c r="AV565" i="30"/>
  <c r="AT567" i="30" l="1"/>
  <c r="AV566" i="30"/>
  <c r="AT568" i="30" l="1"/>
  <c r="AV567" i="30"/>
  <c r="AV568" i="30" l="1"/>
  <c r="AT569" i="30"/>
  <c r="AT570" i="30" l="1"/>
  <c r="AV569" i="30"/>
  <c r="AT571" i="30" l="1"/>
  <c r="AV570" i="30"/>
  <c r="AT572" i="30" l="1"/>
  <c r="AV571" i="30"/>
  <c r="AT573" i="30" l="1"/>
  <c r="AV572" i="30"/>
  <c r="AT574" i="30" l="1"/>
  <c r="AV573" i="30"/>
  <c r="AT575" i="30" l="1"/>
  <c r="AV574" i="30"/>
  <c r="AT576" i="30" l="1"/>
  <c r="AV575" i="30"/>
  <c r="AV576" i="30" l="1"/>
  <c r="AT577" i="30"/>
  <c r="AT578" i="30" l="1"/>
  <c r="AV577" i="30"/>
  <c r="AT579" i="30" l="1"/>
  <c r="AV578" i="30"/>
  <c r="AV579" i="30" l="1"/>
  <c r="AT580" i="30"/>
  <c r="AT581" i="30" l="1"/>
  <c r="AV580" i="30"/>
  <c r="AT582" i="30" l="1"/>
  <c r="AV581" i="30"/>
  <c r="AT583" i="30" l="1"/>
  <c r="AV582" i="30"/>
  <c r="AT584" i="30" l="1"/>
  <c r="AV583" i="30"/>
  <c r="AV584" i="30" l="1"/>
  <c r="AT585" i="30"/>
  <c r="AV585" i="30" l="1"/>
  <c r="AT586" i="30"/>
  <c r="AV586" i="30" l="1"/>
  <c r="AT587" i="30"/>
  <c r="AT588" i="30" l="1"/>
  <c r="AV587" i="30"/>
  <c r="AT589" i="30" l="1"/>
  <c r="AV588" i="30"/>
  <c r="AT590" i="30" l="1"/>
  <c r="AV589" i="30"/>
  <c r="AT591" i="30" l="1"/>
  <c r="AV590" i="30"/>
  <c r="AT592" i="30" l="1"/>
  <c r="AV591" i="30"/>
  <c r="AV592" i="30" l="1"/>
  <c r="AT593" i="30"/>
  <c r="AT594" i="30" l="1"/>
  <c r="AV593" i="30"/>
  <c r="AT595" i="30" l="1"/>
  <c r="AV594" i="30"/>
  <c r="AT596" i="30" l="1"/>
  <c r="AV595" i="30"/>
  <c r="AT597" i="30" l="1"/>
  <c r="AV596" i="30"/>
  <c r="AT598" i="30" l="1"/>
  <c r="AV597" i="30"/>
  <c r="AT599" i="30" l="1"/>
  <c r="AV598" i="30"/>
  <c r="AT600" i="30" l="1"/>
  <c r="AV599" i="30"/>
  <c r="AV600" i="30" l="1"/>
  <c r="AT601" i="30"/>
  <c r="AT602" i="30" l="1"/>
  <c r="AV601" i="30"/>
  <c r="AT603" i="30" l="1"/>
  <c r="AV602" i="30"/>
  <c r="AT604" i="30" l="1"/>
  <c r="AV603" i="30"/>
  <c r="AT605" i="30" l="1"/>
  <c r="AV604" i="30"/>
  <c r="AT606" i="30" l="1"/>
  <c r="AV605" i="30"/>
  <c r="AV606" i="30" l="1"/>
  <c r="AT607" i="30"/>
  <c r="AT608" i="30" l="1"/>
  <c r="AV607" i="30"/>
  <c r="AV608" i="30" l="1"/>
  <c r="AT609" i="30"/>
  <c r="AT610" i="30" l="1"/>
  <c r="AV609" i="30"/>
  <c r="AT611" i="30" l="1"/>
  <c r="AV610" i="30"/>
  <c r="AT612" i="30" l="1"/>
  <c r="AV611" i="30"/>
  <c r="AT613" i="30" l="1"/>
  <c r="AV612" i="30"/>
  <c r="AT614" i="30" l="1"/>
  <c r="AV613" i="30"/>
  <c r="AT615" i="30" l="1"/>
  <c r="AV614" i="30"/>
  <c r="AT616" i="30" l="1"/>
  <c r="AV615" i="30"/>
  <c r="AV616" i="30" l="1"/>
  <c r="AT617" i="30"/>
  <c r="AT618" i="30" l="1"/>
  <c r="AV617" i="30"/>
  <c r="AT619" i="30" l="1"/>
  <c r="AV618" i="30"/>
  <c r="AT620" i="30" l="1"/>
  <c r="AV619" i="30"/>
  <c r="AT621" i="30" l="1"/>
  <c r="AV620" i="30"/>
  <c r="AT622" i="30" l="1"/>
  <c r="AV621" i="30"/>
  <c r="AT623" i="30" l="1"/>
  <c r="AV622" i="30"/>
  <c r="AT624" i="30" l="1"/>
  <c r="AV623" i="30"/>
  <c r="AV624" i="30" l="1"/>
  <c r="AT625" i="30"/>
  <c r="AT626" i="30" l="1"/>
  <c r="AV625" i="30"/>
  <c r="AT627" i="30" l="1"/>
  <c r="AV626" i="30"/>
  <c r="AT628" i="30" l="1"/>
  <c r="AV627" i="30"/>
  <c r="AT629" i="30" l="1"/>
  <c r="AV628" i="30"/>
  <c r="AT630" i="30" l="1"/>
  <c r="AV629" i="30"/>
  <c r="AT631" i="30" l="1"/>
  <c r="AV630" i="30"/>
  <c r="AT632" i="30" l="1"/>
  <c r="AV631" i="30"/>
  <c r="AT633" i="30" l="1"/>
  <c r="AV632" i="30"/>
  <c r="AV633" i="30" l="1"/>
  <c r="AT634" i="30"/>
  <c r="AV634" i="30" l="1"/>
  <c r="AT635" i="30"/>
  <c r="AT636" i="30" l="1"/>
  <c r="AV635" i="30"/>
  <c r="AV636" i="30" l="1"/>
  <c r="AT637" i="30"/>
  <c r="AT638" i="30" l="1"/>
  <c r="AV637" i="30"/>
  <c r="AT639" i="30" l="1"/>
  <c r="AV638" i="30"/>
  <c r="AT640" i="30" l="1"/>
  <c r="AV639" i="30"/>
  <c r="AT641" i="30" l="1"/>
  <c r="AV640" i="30"/>
  <c r="AT642" i="30" l="1"/>
  <c r="AV641" i="30"/>
  <c r="AV642" i="30" l="1"/>
  <c r="AT643" i="30"/>
  <c r="AT644" i="30" l="1"/>
  <c r="AV643" i="30"/>
  <c r="AT645" i="30" l="1"/>
  <c r="AV644" i="30"/>
  <c r="AV645" i="30" l="1"/>
  <c r="AT646" i="30"/>
  <c r="AT647" i="30" l="1"/>
  <c r="AV646" i="30"/>
  <c r="AT648" i="30" l="1"/>
  <c r="AV647" i="30"/>
  <c r="AV648" i="30" l="1"/>
  <c r="AT649" i="30"/>
  <c r="AT650" i="30" l="1"/>
  <c r="AV649" i="30"/>
  <c r="AV650" i="30" l="1"/>
  <c r="AT651" i="30"/>
  <c r="AV651" i="30" l="1"/>
  <c r="AT652" i="30"/>
  <c r="AT653" i="30" l="1"/>
  <c r="AV652" i="30"/>
  <c r="AT654" i="30" l="1"/>
  <c r="AV653" i="30"/>
  <c r="AV654" i="30" l="1"/>
  <c r="AT655" i="30"/>
  <c r="AT656" i="30" l="1"/>
  <c r="AV655" i="30"/>
  <c r="AT657" i="30" l="1"/>
  <c r="AV656" i="30"/>
  <c r="AV657" i="30" l="1"/>
  <c r="AT658" i="30"/>
  <c r="AV658" i="30" l="1"/>
  <c r="AT659" i="30"/>
  <c r="AT660" i="30" l="1"/>
  <c r="AV659" i="30"/>
  <c r="AV660" i="30" l="1"/>
  <c r="AT661" i="30"/>
  <c r="AT662" i="30" l="1"/>
  <c r="AV661" i="30"/>
  <c r="AT663" i="30" l="1"/>
  <c r="AV662" i="30"/>
  <c r="AT664" i="30" l="1"/>
  <c r="AV663" i="30"/>
  <c r="AT665" i="30" l="1"/>
  <c r="AV664" i="30"/>
  <c r="AT666" i="30" l="1"/>
  <c r="AV665" i="30"/>
  <c r="AV666" i="30" l="1"/>
  <c r="AT667" i="30"/>
  <c r="AT668" i="30" l="1"/>
  <c r="AV667" i="30"/>
  <c r="AT669" i="30" l="1"/>
  <c r="AV668" i="30"/>
  <c r="AV669" i="30" l="1"/>
  <c r="AT670" i="30"/>
  <c r="AT671" i="30" l="1"/>
  <c r="AV670" i="30"/>
  <c r="AT672" i="30" l="1"/>
  <c r="AV671" i="30"/>
  <c r="AT673" i="30" l="1"/>
  <c r="AV672" i="30"/>
  <c r="AV673" i="30" l="1"/>
  <c r="AT674" i="30"/>
  <c r="AV674" i="30" l="1"/>
  <c r="AT675" i="30"/>
  <c r="AT676" i="30" l="1"/>
  <c r="AV675" i="30"/>
  <c r="AV676" i="30" l="1"/>
  <c r="AT677" i="30"/>
  <c r="AV677" i="30" l="1"/>
  <c r="AT678" i="30"/>
  <c r="AT679" i="30" l="1"/>
  <c r="AV678" i="30"/>
  <c r="AT680" i="30" l="1"/>
  <c r="AV679" i="30"/>
  <c r="AV680" i="30" l="1"/>
  <c r="AT681" i="30"/>
  <c r="AT682" i="30" l="1"/>
  <c r="AV681" i="30"/>
  <c r="AV682" i="30" l="1"/>
  <c r="AT683" i="30"/>
  <c r="AT684" i="30" l="1"/>
  <c r="AV683" i="30"/>
  <c r="AV684" i="30" l="1"/>
  <c r="AT685" i="30"/>
  <c r="AT686" i="30" l="1"/>
  <c r="AV685" i="30"/>
  <c r="AT687" i="30" l="1"/>
  <c r="AV686" i="30"/>
  <c r="AT688" i="30" l="1"/>
  <c r="AV687" i="30"/>
  <c r="AT689" i="30" l="1"/>
  <c r="AV688" i="30"/>
  <c r="AT690" i="30" l="1"/>
  <c r="AV689" i="30"/>
  <c r="AV690" i="30" l="1"/>
  <c r="AT691" i="30"/>
  <c r="AT692" i="30" l="1"/>
  <c r="AV691" i="30"/>
  <c r="AV692" i="30" l="1"/>
  <c r="AT693" i="30"/>
  <c r="AV693" i="30" l="1"/>
  <c r="AT694" i="30"/>
  <c r="AT695" i="30" l="1"/>
  <c r="AV694" i="30"/>
  <c r="AT696" i="30" l="1"/>
  <c r="AV695" i="30"/>
  <c r="AT697" i="30" l="1"/>
  <c r="AV696" i="30"/>
  <c r="AT698" i="30" l="1"/>
  <c r="AV697" i="30"/>
  <c r="AV698" i="30" l="1"/>
  <c r="AT699" i="30"/>
  <c r="AT700" i="30" l="1"/>
  <c r="AV699" i="30"/>
  <c r="AV700" i="30" l="1"/>
  <c r="AT701" i="30"/>
  <c r="AT702" i="30" l="1"/>
  <c r="AV701" i="30"/>
  <c r="AT703" i="30" l="1"/>
  <c r="AV702" i="30"/>
  <c r="AT704" i="30" l="1"/>
  <c r="AV703" i="30"/>
  <c r="AT705" i="30" l="1"/>
  <c r="AV704" i="30"/>
  <c r="AT706" i="30" l="1"/>
  <c r="AV705" i="30"/>
  <c r="AV706" i="30" l="1"/>
  <c r="AT707" i="30"/>
  <c r="AT708" i="30" l="1"/>
  <c r="AV707" i="30"/>
  <c r="AV708" i="30" l="1"/>
  <c r="AT709" i="30"/>
  <c r="AV709" i="30" l="1"/>
  <c r="AT710" i="30"/>
  <c r="AT711" i="30" l="1"/>
  <c r="AV710" i="30"/>
  <c r="AV711" i="30" l="1"/>
  <c r="AT712" i="30"/>
  <c r="AV712" i="30" l="1"/>
  <c r="AT713" i="30"/>
  <c r="AT714" i="30" l="1"/>
  <c r="AV713" i="30"/>
  <c r="AT715" i="30" l="1"/>
  <c r="AV714" i="30"/>
  <c r="AV715" i="30" l="1"/>
  <c r="AT716" i="30"/>
  <c r="AT717" i="30" l="1"/>
  <c r="AV716" i="30"/>
  <c r="AV717" i="30" l="1"/>
  <c r="AT718" i="30"/>
  <c r="AV718" i="30" l="1"/>
  <c r="AT719" i="30"/>
  <c r="AT720" i="30" l="1"/>
  <c r="AV719" i="30"/>
  <c r="AT721" i="30" l="1"/>
  <c r="AV720" i="30"/>
  <c r="AV721" i="30" l="1"/>
  <c r="AT722" i="30"/>
  <c r="AT723" i="30" l="1"/>
  <c r="AV722" i="30"/>
  <c r="AT724" i="30" l="1"/>
  <c r="AV723" i="30"/>
  <c r="AV724" i="30" l="1"/>
  <c r="AT725" i="30"/>
  <c r="AV725" i="30" l="1"/>
  <c r="AT726" i="30"/>
  <c r="AT727" i="30" l="1"/>
  <c r="AV726" i="30"/>
  <c r="AV727" i="30" l="1"/>
  <c r="AT728" i="30"/>
  <c r="AT729" i="30" l="1"/>
  <c r="AV728" i="30"/>
  <c r="AT730" i="30" l="1"/>
  <c r="AV729" i="30"/>
  <c r="AT731" i="30" l="1"/>
  <c r="AV730" i="30"/>
  <c r="AT732" i="30" l="1"/>
  <c r="AV731" i="30"/>
  <c r="AT733" i="30" l="1"/>
  <c r="AV732" i="30"/>
  <c r="AV733" i="30" l="1"/>
  <c r="AT734" i="30"/>
  <c r="AT735" i="30" l="1"/>
  <c r="AV734" i="30"/>
  <c r="AT736" i="30" l="1"/>
  <c r="AV735" i="30"/>
  <c r="AT737" i="30" l="1"/>
  <c r="AV736" i="30"/>
  <c r="AT738" i="30" l="1"/>
  <c r="AV737" i="30"/>
  <c r="AT739" i="30" l="1"/>
  <c r="AV738" i="30"/>
  <c r="AT740" i="30" l="1"/>
  <c r="AV739" i="30"/>
  <c r="AT741" i="30" l="1"/>
  <c r="AV740" i="30"/>
  <c r="AV741" i="30" l="1"/>
  <c r="AT742" i="30"/>
  <c r="AT743" i="30" l="1"/>
  <c r="AV742" i="30"/>
  <c r="AT744" i="30" l="1"/>
  <c r="AV743" i="30"/>
  <c r="AT745" i="30" l="1"/>
  <c r="AV744" i="30"/>
  <c r="AT746" i="30" l="1"/>
  <c r="AV745" i="30"/>
  <c r="AT747" i="30" l="1"/>
  <c r="AV746" i="30"/>
  <c r="AV747" i="30" l="1"/>
  <c r="AT748" i="30"/>
  <c r="AT749" i="30" l="1"/>
  <c r="AV748" i="30"/>
  <c r="AV749" i="30" l="1"/>
  <c r="AT750" i="30"/>
  <c r="AT751" i="30" l="1"/>
  <c r="AV750" i="30"/>
  <c r="AT752" i="30" l="1"/>
  <c r="AV751" i="30"/>
  <c r="AT753" i="30" l="1"/>
  <c r="AV752" i="30"/>
  <c r="AT754" i="30" l="1"/>
  <c r="AV753" i="30"/>
  <c r="AT755" i="30" l="1"/>
  <c r="AV754" i="30"/>
  <c r="AT756" i="30" l="1"/>
  <c r="AV755" i="30"/>
  <c r="AT757" i="30" l="1"/>
  <c r="AV756" i="30"/>
  <c r="AV757" i="30" l="1"/>
  <c r="AT758" i="30"/>
  <c r="AT759" i="30" l="1"/>
  <c r="AV758" i="30"/>
  <c r="AT760" i="30" l="1"/>
  <c r="AV759" i="30"/>
  <c r="AT761" i="30" l="1"/>
  <c r="AV760" i="30"/>
  <c r="AT762" i="30" l="1"/>
  <c r="AV761" i="30"/>
  <c r="AT763" i="30" l="1"/>
  <c r="AV762" i="30"/>
  <c r="AV763" i="30" l="1"/>
  <c r="AT764" i="30"/>
  <c r="AT765" i="30" l="1"/>
  <c r="AV764" i="30"/>
  <c r="AV765" i="30" l="1"/>
  <c r="AT766" i="30"/>
  <c r="AT767" i="30" l="1"/>
  <c r="AV766" i="30"/>
  <c r="AT768" i="30" l="1"/>
  <c r="AV767" i="30"/>
  <c r="AT769" i="30" l="1"/>
  <c r="AV768" i="30"/>
  <c r="AT770" i="30" l="1"/>
  <c r="AV769" i="30"/>
  <c r="AT771" i="30" l="1"/>
  <c r="AV770" i="30"/>
  <c r="AT772" i="30" l="1"/>
  <c r="AV771" i="30"/>
  <c r="AT773" i="30" l="1"/>
  <c r="AV772" i="30"/>
  <c r="AV773" i="30" l="1"/>
  <c r="AT774" i="30"/>
  <c r="AV774" i="30" l="1"/>
  <c r="AT775" i="30"/>
  <c r="AT776" i="30" l="1"/>
  <c r="AV775" i="30"/>
  <c r="AT777" i="30" l="1"/>
  <c r="AV776" i="30"/>
  <c r="AT778" i="30" l="1"/>
  <c r="AV777" i="30"/>
  <c r="AT779" i="30" l="1"/>
  <c r="AV778" i="30"/>
  <c r="AV779" i="30" l="1"/>
  <c r="AT780" i="30"/>
  <c r="AT781" i="30" l="1"/>
  <c r="AV780" i="30"/>
  <c r="AV781" i="30" l="1"/>
  <c r="AT782" i="30"/>
  <c r="AT783" i="30" l="1"/>
  <c r="AV782" i="30"/>
  <c r="AT784" i="30" l="1"/>
  <c r="AV783" i="30"/>
  <c r="AT785" i="30" l="1"/>
  <c r="AV784" i="30"/>
  <c r="AT786" i="30" l="1"/>
  <c r="AV785" i="30"/>
  <c r="AT787" i="30" l="1"/>
  <c r="AV786" i="30"/>
  <c r="AT788" i="30" l="1"/>
  <c r="AV787" i="30"/>
  <c r="AT789" i="30" l="1"/>
  <c r="AV788" i="30"/>
  <c r="AV789" i="30" l="1"/>
  <c r="AT790" i="30"/>
  <c r="AT791" i="30" l="1"/>
  <c r="AV790" i="30"/>
  <c r="AT792" i="30" l="1"/>
  <c r="AV791" i="30"/>
  <c r="AT793" i="30" l="1"/>
  <c r="AV792" i="30"/>
  <c r="AT794" i="30" l="1"/>
  <c r="AV793" i="30"/>
  <c r="AT795" i="30" l="1"/>
  <c r="AV794" i="30"/>
  <c r="AV795" i="30" l="1"/>
  <c r="AT796" i="30"/>
  <c r="AT797" i="30" l="1"/>
  <c r="AV796" i="30"/>
  <c r="AV797" i="30" l="1"/>
  <c r="AT798" i="30"/>
  <c r="AT799" i="30" l="1"/>
  <c r="AV798" i="30"/>
  <c r="AT800" i="30" l="1"/>
  <c r="AV799" i="30"/>
  <c r="AT801" i="30" l="1"/>
  <c r="AV800" i="30"/>
  <c r="AT802" i="30" l="1"/>
  <c r="AV801" i="30"/>
  <c r="AT803" i="30" l="1"/>
  <c r="AV802" i="30"/>
  <c r="AT804" i="30" l="1"/>
  <c r="AV803" i="30"/>
  <c r="AT805" i="30" l="1"/>
  <c r="AV804" i="30"/>
  <c r="AV805" i="30" l="1"/>
  <c r="AT806" i="30"/>
  <c r="AT807" i="30" l="1"/>
  <c r="AV806" i="30"/>
  <c r="AT808" i="30" l="1"/>
  <c r="AV807" i="30"/>
  <c r="AT809" i="30" l="1"/>
  <c r="AV808" i="30"/>
  <c r="AT810" i="30" l="1"/>
  <c r="AV809" i="30"/>
  <c r="AT811" i="30" l="1"/>
  <c r="AV810" i="30"/>
  <c r="AV811" i="30" l="1"/>
  <c r="AT812" i="30"/>
  <c r="AT813" i="30" l="1"/>
  <c r="AV812" i="30"/>
  <c r="AV813" i="30" l="1"/>
  <c r="AT814" i="30"/>
  <c r="AT815" i="30" l="1"/>
  <c r="AV814" i="30"/>
  <c r="AT816" i="30" l="1"/>
  <c r="AV815" i="30"/>
  <c r="AT817" i="30" l="1"/>
  <c r="AV816" i="30"/>
  <c r="AT818" i="30" l="1"/>
  <c r="AV817" i="30"/>
  <c r="AT819" i="30" l="1"/>
  <c r="AV818" i="30"/>
  <c r="AT820" i="30" l="1"/>
  <c r="AV819" i="30"/>
  <c r="AT821" i="30" l="1"/>
  <c r="AV820" i="30"/>
  <c r="AV821" i="30" l="1"/>
  <c r="AT822" i="30"/>
  <c r="AT823" i="30" l="1"/>
  <c r="AV822" i="30"/>
  <c r="AT824" i="30" l="1"/>
  <c r="AV823" i="30"/>
  <c r="AT825" i="30" l="1"/>
  <c r="AV824" i="30"/>
  <c r="AT826" i="30" l="1"/>
  <c r="AV825" i="30"/>
  <c r="AT827" i="30" l="1"/>
  <c r="AV826" i="30"/>
  <c r="AV827" i="30" l="1"/>
  <c r="AT828" i="30"/>
  <c r="AT829" i="30" l="1"/>
  <c r="AV828" i="30"/>
  <c r="AV829" i="30" l="1"/>
  <c r="AT830" i="30"/>
  <c r="AT831" i="30" l="1"/>
  <c r="AV830" i="30"/>
  <c r="AT832" i="30" l="1"/>
  <c r="AV831" i="30"/>
  <c r="AT833" i="30" l="1"/>
  <c r="AV832" i="30"/>
  <c r="AT834" i="30" l="1"/>
  <c r="AV833" i="30"/>
  <c r="AT835" i="30" l="1"/>
  <c r="AV834" i="30"/>
  <c r="AT836" i="30" l="1"/>
  <c r="AV835" i="30"/>
  <c r="AT837" i="30" l="1"/>
  <c r="AV836" i="30"/>
  <c r="AV837" i="30" l="1"/>
  <c r="AT838" i="30"/>
  <c r="AT839" i="30" l="1"/>
  <c r="AV838" i="30"/>
  <c r="AT840" i="30" l="1"/>
  <c r="AV839" i="30"/>
  <c r="AT841" i="30" l="1"/>
  <c r="AV840" i="30"/>
  <c r="AT842" i="30" l="1"/>
  <c r="AV841" i="30"/>
  <c r="AT843" i="30" l="1"/>
  <c r="AV842" i="30"/>
  <c r="AV843" i="30" l="1"/>
  <c r="AT844" i="30"/>
  <c r="AT845" i="30" l="1"/>
  <c r="AV844" i="30"/>
  <c r="AV845" i="30" l="1"/>
  <c r="AT846" i="30"/>
  <c r="AT847" i="30" l="1"/>
  <c r="AV846" i="30"/>
  <c r="AT848" i="30" l="1"/>
  <c r="AV847" i="30"/>
  <c r="AT849" i="30" l="1"/>
  <c r="AV848" i="30"/>
  <c r="AT850" i="30" l="1"/>
  <c r="AV849" i="30"/>
  <c r="AT851" i="30" l="1"/>
  <c r="AV850" i="30"/>
  <c r="AT852" i="30" l="1"/>
  <c r="AV851" i="30"/>
  <c r="AT853" i="30" l="1"/>
  <c r="AV852" i="30"/>
  <c r="AV853" i="30" l="1"/>
  <c r="AT854" i="30"/>
  <c r="AT855" i="30" l="1"/>
  <c r="AV854" i="30"/>
  <c r="AT856" i="30" l="1"/>
  <c r="AV855" i="30"/>
  <c r="AT857" i="30" l="1"/>
  <c r="AV856" i="30"/>
  <c r="AT858" i="30" l="1"/>
  <c r="AV857" i="30"/>
  <c r="AT859" i="30" l="1"/>
  <c r="AV858" i="30"/>
  <c r="AV859" i="30" l="1"/>
  <c r="AT860" i="30"/>
  <c r="AT861" i="30" l="1"/>
  <c r="AV860" i="30"/>
  <c r="AV861" i="30" l="1"/>
  <c r="AT862" i="30"/>
  <c r="AT863" i="30" l="1"/>
  <c r="AV862" i="30"/>
  <c r="AT864" i="30" l="1"/>
  <c r="AV863" i="30"/>
  <c r="AT865" i="30" l="1"/>
  <c r="AV864" i="30"/>
  <c r="AT866" i="30" l="1"/>
  <c r="AV865" i="30"/>
  <c r="AT867" i="30" l="1"/>
  <c r="AV866" i="30"/>
  <c r="AT868" i="30" l="1"/>
  <c r="AV867" i="30"/>
  <c r="AT869" i="30" l="1"/>
  <c r="AV868" i="30"/>
  <c r="AT870" i="30" l="1"/>
  <c r="AV869" i="30"/>
  <c r="AV870" i="30" l="1"/>
  <c r="AT871" i="30"/>
  <c r="AT872" i="30" l="1"/>
  <c r="AV871" i="30"/>
  <c r="AT873" i="30" l="1"/>
  <c r="AV872" i="30"/>
  <c r="AT874" i="30" l="1"/>
  <c r="AV873" i="30"/>
  <c r="AT875" i="30" l="1"/>
  <c r="AV874" i="30"/>
  <c r="AT876" i="30" l="1"/>
  <c r="AV875" i="30"/>
  <c r="AT877" i="30" l="1"/>
  <c r="AV876" i="30"/>
  <c r="AT878" i="30" l="1"/>
  <c r="AV877" i="30"/>
  <c r="AV878" i="30" l="1"/>
  <c r="AT879" i="30"/>
  <c r="AT880" i="30" l="1"/>
  <c r="AV879" i="30"/>
  <c r="AT881" i="30" l="1"/>
  <c r="AV880" i="30"/>
  <c r="AT882" i="30" l="1"/>
  <c r="AV881" i="30"/>
  <c r="AV882" i="30" l="1"/>
  <c r="AT883" i="30"/>
  <c r="AT884" i="30" l="1"/>
  <c r="AV883" i="30"/>
  <c r="AT885" i="30" l="1"/>
  <c r="AV884" i="30"/>
  <c r="AT886" i="30" l="1"/>
  <c r="AV885" i="30"/>
  <c r="AV886" i="30" l="1"/>
  <c r="AT887" i="30"/>
  <c r="AT888" i="30" l="1"/>
  <c r="AV887" i="30"/>
  <c r="AT889" i="30" l="1"/>
  <c r="AV888" i="30"/>
  <c r="AT890" i="30" l="1"/>
  <c r="AV889" i="30"/>
  <c r="AV890" i="30" l="1"/>
  <c r="AT891" i="30"/>
  <c r="AT892" i="30" l="1"/>
  <c r="AV891" i="30"/>
  <c r="AT893" i="30" l="1"/>
  <c r="AV892" i="30"/>
  <c r="AT894" i="30" l="1"/>
  <c r="AV893" i="30"/>
  <c r="AV894" i="30" l="1"/>
  <c r="AT895" i="30"/>
  <c r="AT896" i="30" l="1"/>
  <c r="AV895" i="30"/>
  <c r="AT897" i="30" l="1"/>
  <c r="AV896" i="30"/>
  <c r="AT898" i="30" l="1"/>
  <c r="AV897" i="30"/>
  <c r="AV898" i="30" l="1"/>
  <c r="AT899" i="30"/>
  <c r="AT900" i="30" l="1"/>
  <c r="AV899" i="30"/>
  <c r="AT901" i="30" l="1"/>
  <c r="AV900" i="30"/>
  <c r="AV901" i="30" l="1"/>
  <c r="AT902" i="30"/>
  <c r="AV902" i="30" l="1"/>
  <c r="AT903" i="30"/>
  <c r="AT904" i="30" l="1"/>
  <c r="AV903" i="30"/>
  <c r="AT905" i="30" l="1"/>
  <c r="AV904" i="30"/>
  <c r="AT906" i="30" l="1"/>
  <c r="AV905" i="30"/>
  <c r="AV906" i="30" l="1"/>
  <c r="AT907" i="30"/>
  <c r="AT908" i="30" l="1"/>
  <c r="AV907" i="30"/>
  <c r="AT909" i="30" l="1"/>
  <c r="AV908" i="30"/>
  <c r="AT910" i="30" l="1"/>
  <c r="AV909" i="30"/>
  <c r="AV910" i="30" l="1"/>
  <c r="AT911" i="30"/>
  <c r="AT912" i="30" l="1"/>
  <c r="AV911" i="30"/>
  <c r="AT913" i="30" l="1"/>
  <c r="AV912" i="30"/>
  <c r="AT914" i="30" l="1"/>
  <c r="AV913" i="30"/>
  <c r="AV914" i="30" l="1"/>
  <c r="AT915" i="30"/>
  <c r="AT916" i="30" l="1"/>
  <c r="AV915" i="30"/>
  <c r="AT917" i="30" l="1"/>
  <c r="AV916" i="30"/>
  <c r="AV917" i="30" l="1"/>
  <c r="AT918" i="30"/>
  <c r="AV918" i="30" l="1"/>
  <c r="AT919" i="30"/>
  <c r="AT920" i="30" l="1"/>
  <c r="AV919" i="30"/>
  <c r="AT921" i="30" l="1"/>
  <c r="AV920" i="30"/>
  <c r="AT922" i="30" l="1"/>
  <c r="AV921" i="30"/>
  <c r="AV922" i="30" l="1"/>
  <c r="AT923" i="30"/>
  <c r="AT924" i="30" l="1"/>
  <c r="AV923" i="30"/>
  <c r="AT925" i="30" l="1"/>
  <c r="AV924" i="30"/>
  <c r="AT926" i="30" l="1"/>
  <c r="AV925" i="30"/>
  <c r="AV926" i="30" l="1"/>
  <c r="AT927" i="30"/>
  <c r="AT928" i="30" l="1"/>
  <c r="AV927" i="30"/>
  <c r="AT929" i="30" l="1"/>
  <c r="AV928" i="30"/>
  <c r="AT930" i="30" l="1"/>
  <c r="AV929" i="30"/>
  <c r="AV930" i="30" l="1"/>
  <c r="AT931" i="30"/>
  <c r="AT932" i="30" l="1"/>
  <c r="AV931" i="30"/>
  <c r="AT933" i="30" l="1"/>
  <c r="AV932" i="30"/>
  <c r="AV933" i="30" l="1"/>
  <c r="AT934" i="30"/>
  <c r="AV934" i="30" l="1"/>
  <c r="AT935" i="30"/>
  <c r="AT936" i="30" l="1"/>
  <c r="AV935" i="30"/>
  <c r="AT937" i="30" l="1"/>
  <c r="AV936" i="30"/>
  <c r="AT938" i="30" l="1"/>
  <c r="AV937" i="30"/>
  <c r="AV938" i="30" l="1"/>
  <c r="AT939" i="30"/>
  <c r="AT940" i="30" l="1"/>
  <c r="AV939" i="30"/>
  <c r="AT941" i="30" l="1"/>
  <c r="AV940" i="30"/>
  <c r="AT942" i="30" l="1"/>
  <c r="AV941" i="30"/>
  <c r="AV942" i="30" l="1"/>
  <c r="AT943" i="30"/>
  <c r="L10" i="30" l="1"/>
  <c r="AT944" i="30"/>
  <c r="AV943" i="30"/>
  <c r="C4" i="30" l="1"/>
  <c r="L12" i="30"/>
  <c r="H4" i="30"/>
  <c r="AT945" i="30"/>
  <c r="AV944" i="30"/>
  <c r="E14" i="30" l="1"/>
  <c r="E16" i="30"/>
  <c r="C16" i="30"/>
  <c r="D16" i="30"/>
  <c r="F15" i="30"/>
  <c r="F14" i="30" s="1"/>
  <c r="AT946" i="30"/>
  <c r="AV945" i="30"/>
  <c r="AV946" i="30" l="1"/>
  <c r="AT947" i="30"/>
  <c r="AT948" i="30" l="1"/>
  <c r="AV947" i="30"/>
  <c r="AT949" i="30" l="1"/>
  <c r="AV948" i="30"/>
  <c r="AV949" i="30" l="1"/>
  <c r="AT950" i="30"/>
  <c r="AV950" i="30" l="1"/>
  <c r="AT951" i="30"/>
  <c r="AT952" i="30" l="1"/>
  <c r="AV951" i="30"/>
  <c r="AT953" i="30" l="1"/>
  <c r="AV952" i="30"/>
  <c r="AT954" i="30" l="1"/>
  <c r="AV953" i="30"/>
  <c r="AV954" i="30" l="1"/>
  <c r="AT955" i="30"/>
  <c r="AT956" i="30" l="1"/>
  <c r="AV955" i="30"/>
  <c r="AT957" i="30" l="1"/>
  <c r="AV956" i="30"/>
  <c r="AT958" i="30" l="1"/>
  <c r="AV957" i="30"/>
  <c r="AV958" i="30" l="1"/>
  <c r="AT959" i="30"/>
  <c r="AT960" i="30" l="1"/>
  <c r="AV959" i="30"/>
  <c r="AT961" i="30" l="1"/>
  <c r="AV960" i="30"/>
  <c r="AT962" i="30" l="1"/>
  <c r="AV961" i="30"/>
  <c r="AV962" i="30" l="1"/>
  <c r="AT963" i="30"/>
  <c r="AT964" i="30" l="1"/>
  <c r="AV963" i="30"/>
  <c r="AT965" i="30" l="1"/>
  <c r="AV964" i="30"/>
  <c r="AV965" i="30" l="1"/>
  <c r="AT966" i="30"/>
  <c r="AV966" i="30" l="1"/>
  <c r="AT967" i="30"/>
  <c r="AT968" i="30" l="1"/>
  <c r="AV967" i="30"/>
  <c r="AT969" i="30" l="1"/>
  <c r="AV968" i="30"/>
  <c r="AT970" i="30" l="1"/>
  <c r="AV969" i="30"/>
  <c r="AV970" i="30" l="1"/>
  <c r="AT971" i="30"/>
  <c r="AT972" i="30" l="1"/>
  <c r="AV971" i="30"/>
  <c r="AT973" i="30" l="1"/>
  <c r="AV972" i="30"/>
  <c r="AT974" i="30" l="1"/>
  <c r="AV973" i="30"/>
  <c r="AV974" i="30" l="1"/>
  <c r="AT975" i="30"/>
  <c r="AT976" i="30" l="1"/>
  <c r="AV975" i="30"/>
  <c r="AT977" i="30" l="1"/>
  <c r="AV976" i="30"/>
  <c r="AT978" i="30" l="1"/>
  <c r="AV977" i="30"/>
  <c r="AV978" i="30" l="1"/>
  <c r="AT979" i="30"/>
  <c r="AT980" i="30" l="1"/>
  <c r="AV979" i="30"/>
  <c r="AT981" i="30" l="1"/>
  <c r="AV980" i="30"/>
  <c r="AV981" i="30" l="1"/>
  <c r="AT982" i="30"/>
  <c r="AV982" i="30" l="1"/>
  <c r="AT983" i="30"/>
  <c r="AT984" i="30" l="1"/>
  <c r="AV983" i="30"/>
  <c r="AT985" i="30" l="1"/>
  <c r="AV984" i="30"/>
  <c r="AT986" i="30" l="1"/>
  <c r="AV985" i="30"/>
  <c r="AV986" i="30" l="1"/>
  <c r="AT987" i="30"/>
  <c r="AT988" i="30" l="1"/>
  <c r="AV987" i="30"/>
  <c r="AT989" i="30" l="1"/>
  <c r="AV988" i="30"/>
  <c r="AT990" i="30" l="1"/>
  <c r="AV989" i="30"/>
  <c r="AV990" i="30" l="1"/>
  <c r="AT991" i="30"/>
  <c r="AT992" i="30" l="1"/>
  <c r="AV991" i="30"/>
  <c r="AT993" i="30" l="1"/>
  <c r="AV992" i="30"/>
  <c r="AT994" i="30" l="1"/>
  <c r="AV993" i="30"/>
  <c r="AV994" i="30" l="1"/>
  <c r="AT995" i="30"/>
  <c r="AT996" i="30" l="1"/>
  <c r="AV995" i="30"/>
  <c r="AT997" i="30" l="1"/>
  <c r="AV996" i="30"/>
  <c r="AV997" i="30" l="1"/>
  <c r="AT998" i="30"/>
  <c r="AV998" i="30" l="1"/>
  <c r="AT999" i="30"/>
  <c r="AT1000" i="30" l="1"/>
  <c r="AV999" i="30"/>
  <c r="AT1001" i="30" l="1"/>
  <c r="AV1000" i="30"/>
  <c r="AT1002" i="30" l="1"/>
  <c r="AV1001" i="30"/>
  <c r="AV1002" i="30" l="1"/>
  <c r="AT1003" i="30"/>
  <c r="AT1004" i="30" l="1"/>
  <c r="AV1003" i="30"/>
  <c r="AT1005" i="30" l="1"/>
  <c r="AV1004" i="30"/>
  <c r="AT1006" i="30" l="1"/>
  <c r="AV1005" i="30"/>
  <c r="AV1006" i="30" l="1"/>
  <c r="AT1007" i="30"/>
  <c r="AT1008" i="30" l="1"/>
  <c r="AV1007" i="30"/>
  <c r="AT1009" i="30" l="1"/>
  <c r="AV1008" i="30"/>
  <c r="AT1010" i="30" l="1"/>
  <c r="AV1009" i="30"/>
  <c r="AV1010" i="30" l="1"/>
  <c r="AT1011" i="30"/>
  <c r="AT1012" i="30" l="1"/>
  <c r="AV1011" i="30"/>
  <c r="AT1013" i="30" l="1"/>
  <c r="AV1012" i="30"/>
  <c r="AV1013" i="30" l="1"/>
  <c r="AT1014" i="30"/>
  <c r="AV1014" i="30" l="1"/>
  <c r="AT1015" i="30"/>
  <c r="AT1016" i="30" l="1"/>
  <c r="AV1015" i="30"/>
  <c r="AT1017" i="30" l="1"/>
  <c r="AV1016" i="30"/>
  <c r="AT1018" i="30" l="1"/>
  <c r="AV1017" i="30"/>
  <c r="AV1018" i="30" l="1"/>
  <c r="AT1019" i="30"/>
  <c r="AT1020" i="30" l="1"/>
  <c r="AV1019" i="30"/>
  <c r="AT1021" i="30" l="1"/>
  <c r="AV1020" i="30"/>
  <c r="AT1022" i="30" l="1"/>
  <c r="AV1021" i="30"/>
  <c r="AV1022" i="30" l="1"/>
  <c r="AT1023" i="30"/>
  <c r="AT1024" i="30" l="1"/>
  <c r="AV1023" i="30"/>
  <c r="AT1025" i="30" l="1"/>
  <c r="AV1024" i="30"/>
  <c r="AT1026" i="30" l="1"/>
  <c r="AV1025" i="30"/>
  <c r="AT1027" i="30" l="1"/>
  <c r="AV1026" i="30"/>
  <c r="AT1028" i="30" l="1"/>
  <c r="AV1027" i="30"/>
  <c r="AT1029" i="30" l="1"/>
  <c r="AV1028" i="30"/>
  <c r="AT1030" i="30" l="1"/>
  <c r="AV1029" i="30"/>
  <c r="AT1031" i="30" l="1"/>
  <c r="AV1030" i="30"/>
  <c r="AT1032" i="30" l="1"/>
  <c r="AV1031" i="30"/>
  <c r="AV1032" i="30" l="1"/>
  <c r="AT1033" i="30"/>
  <c r="AT1034" i="30" l="1"/>
  <c r="AV1033" i="30"/>
  <c r="AT1035" i="30" l="1"/>
  <c r="AV1034" i="30"/>
  <c r="AT1036" i="30" l="1"/>
  <c r="AV1035" i="30"/>
  <c r="AT1037" i="30" l="1"/>
  <c r="AV1036" i="30"/>
  <c r="AT1038" i="30" l="1"/>
  <c r="AV1037" i="30"/>
  <c r="AT1039" i="30" l="1"/>
  <c r="AV1038" i="30"/>
  <c r="AV1039" i="30" l="1"/>
  <c r="AT1040" i="30"/>
  <c r="AV1040" i="30" l="1"/>
  <c r="AT1041" i="30"/>
  <c r="AT1042" i="30" l="1"/>
  <c r="AV1041" i="30"/>
  <c r="AV1042" i="30" l="1"/>
  <c r="AT1043" i="30"/>
  <c r="AT1044" i="30" l="1"/>
  <c r="AV1043" i="30"/>
  <c r="AT1045" i="30" l="1"/>
  <c r="AV1044" i="30"/>
  <c r="AT1046" i="30" l="1"/>
  <c r="AV1045" i="30"/>
  <c r="AT1047" i="30" l="1"/>
  <c r="AV1046" i="30"/>
  <c r="AV1047" i="30" l="1"/>
  <c r="AT1048" i="30"/>
  <c r="AV1048" i="30" l="1"/>
  <c r="AT1049" i="30"/>
  <c r="AV1049" i="30" l="1"/>
  <c r="AT1050" i="30"/>
  <c r="AT1051" i="30" l="1"/>
  <c r="AV1050" i="30"/>
  <c r="AT1052" i="30" l="1"/>
  <c r="AV1051" i="30"/>
  <c r="AT1053" i="30" l="1"/>
  <c r="AV1052" i="30"/>
  <c r="AT1054" i="30" l="1"/>
  <c r="AV1053" i="30"/>
  <c r="AT1055" i="30" l="1"/>
  <c r="AV1054" i="30"/>
  <c r="AV1055" i="30" l="1"/>
  <c r="AT1056" i="30"/>
  <c r="AV1056" i="30" l="1"/>
  <c r="AT1057" i="30"/>
  <c r="AT1058" i="30" l="1"/>
  <c r="AV1057" i="30"/>
  <c r="AT1059" i="30" l="1"/>
  <c r="AV1058" i="30"/>
  <c r="AT1060" i="30" l="1"/>
  <c r="AV1059" i="30"/>
  <c r="AT1061" i="30" l="1"/>
  <c r="AV1060" i="30"/>
  <c r="AT1062" i="30" l="1"/>
  <c r="AV1061" i="30"/>
  <c r="AT1063" i="30" l="1"/>
  <c r="AV1062" i="30"/>
  <c r="AV1063" i="30" l="1"/>
  <c r="AT1064" i="30"/>
  <c r="AV1064" i="30" l="1"/>
  <c r="AT1065" i="30"/>
  <c r="AT1066" i="30" l="1"/>
  <c r="AV1065" i="30"/>
  <c r="AV1066" i="30" l="1"/>
  <c r="AT1067" i="30"/>
  <c r="AT1068" i="30" l="1"/>
  <c r="AV1067" i="30"/>
  <c r="AT1069" i="30" l="1"/>
  <c r="AV1068" i="30"/>
  <c r="AT1070" i="30" l="1"/>
  <c r="AV1069" i="30"/>
  <c r="AV1070" i="30" l="1"/>
  <c r="AT1071" i="30"/>
  <c r="AV1071" i="30" l="1"/>
  <c r="AT1072" i="30"/>
  <c r="AV1072" i="30" l="1"/>
  <c r="AT1073" i="30"/>
  <c r="AT1074" i="30" l="1"/>
  <c r="AV1073" i="30"/>
  <c r="AT1075" i="30" l="1"/>
  <c r="AV1074" i="30"/>
  <c r="AT1076" i="30" l="1"/>
  <c r="AV1075" i="30"/>
  <c r="AT1077" i="30" l="1"/>
  <c r="AV1076" i="30"/>
  <c r="AT1078" i="30" l="1"/>
  <c r="AV1077" i="30"/>
  <c r="AT1079" i="30" l="1"/>
  <c r="AV1078" i="30"/>
  <c r="AV1079" i="30" l="1"/>
  <c r="AT1080" i="30"/>
  <c r="AV1080" i="30" l="1"/>
  <c r="AT1081" i="30"/>
  <c r="AT1082" i="30" l="1"/>
  <c r="AV1081" i="30"/>
  <c r="AT1083" i="30" l="1"/>
  <c r="AV1082" i="30"/>
  <c r="AV1083" i="30" l="1"/>
  <c r="AT1084" i="30"/>
  <c r="AT1085" i="30" l="1"/>
  <c r="AV1084" i="30"/>
  <c r="AT1086" i="30" l="1"/>
  <c r="AV1085" i="30"/>
  <c r="AV1086" i="30" l="1"/>
  <c r="AT1087" i="30"/>
  <c r="AV1087" i="30" l="1"/>
  <c r="AT1088" i="30"/>
  <c r="AV1088" i="30" l="1"/>
  <c r="AT1089" i="30"/>
  <c r="AT1090" i="30" l="1"/>
  <c r="AV1089" i="30"/>
  <c r="AT1091" i="30" l="1"/>
  <c r="AV1090" i="30"/>
  <c r="AT1092" i="30" l="1"/>
  <c r="AV1091" i="30"/>
  <c r="AT1093" i="30" l="1"/>
  <c r="AV1092" i="30"/>
  <c r="AT1094" i="30" l="1"/>
  <c r="AV1093" i="30"/>
  <c r="AV1094" i="30" l="1"/>
  <c r="AT1095" i="30"/>
  <c r="AV1095" i="30" l="1"/>
  <c r="AT1096" i="30"/>
  <c r="AV1096" i="30" l="1"/>
  <c r="AT1097" i="30"/>
  <c r="AT1098" i="30" l="1"/>
  <c r="AV1097" i="30"/>
  <c r="AT1099" i="30" l="1"/>
  <c r="AV1098" i="30"/>
  <c r="AT1100" i="30" l="1"/>
  <c r="AV1099" i="30"/>
  <c r="AT1101" i="30" l="1"/>
  <c r="AV1100" i="30"/>
  <c r="AT1102" i="30" l="1"/>
  <c r="AV1101" i="30"/>
  <c r="AV1102" i="30" l="1"/>
  <c r="AT1103" i="30"/>
  <c r="AV1103" i="30" l="1"/>
  <c r="AT1104" i="30"/>
  <c r="AV1104" i="30" l="1"/>
  <c r="AT1105" i="30"/>
  <c r="AT1106" i="30" l="1"/>
  <c r="AV1105" i="30"/>
  <c r="AT1107" i="30" l="1"/>
  <c r="AV1106" i="30"/>
  <c r="AT1108" i="30" l="1"/>
  <c r="AV1107" i="30"/>
  <c r="AT1109" i="30" l="1"/>
  <c r="AV1108" i="30"/>
  <c r="AT1110" i="30" l="1"/>
  <c r="AV1109" i="30"/>
  <c r="AV1110" i="30" l="1"/>
  <c r="AT1111" i="30"/>
  <c r="AT1112" i="30" l="1"/>
  <c r="AV1111" i="30"/>
  <c r="AV1112" i="30" l="1"/>
  <c r="AT1113" i="30"/>
  <c r="AT1114" i="30" l="1"/>
  <c r="AV1113" i="30"/>
  <c r="AT1115" i="30" l="1"/>
  <c r="AV1114" i="30"/>
  <c r="AT1116" i="30" l="1"/>
  <c r="AV1115" i="30"/>
  <c r="AT1117" i="30" l="1"/>
  <c r="AV1116" i="30"/>
  <c r="AT1118" i="30" l="1"/>
  <c r="AV1117" i="30"/>
  <c r="AV1118" i="30" l="1"/>
  <c r="AT1119" i="30"/>
  <c r="AT1120" i="30" l="1"/>
  <c r="AV1119" i="30"/>
  <c r="AV1120" i="30" l="1"/>
  <c r="AT1121" i="30"/>
  <c r="AT1122" i="30" l="1"/>
  <c r="AV1121" i="30"/>
  <c r="AT1123" i="30" l="1"/>
  <c r="AV1122" i="30"/>
  <c r="AT1124" i="30" l="1"/>
  <c r="AV1123" i="30"/>
  <c r="AV1124" i="30" l="1"/>
  <c r="AT1125" i="30"/>
  <c r="AT1126" i="30" l="1"/>
  <c r="AV1125" i="30"/>
  <c r="AV1126" i="30" l="1"/>
  <c r="AT1127" i="30"/>
  <c r="AT1128" i="30" l="1"/>
  <c r="AV1127" i="30"/>
  <c r="AT1129" i="30" l="1"/>
  <c r="AV1128" i="30"/>
  <c r="AT1130" i="30" l="1"/>
  <c r="AV1129" i="30"/>
  <c r="AT1131" i="30" l="1"/>
  <c r="AV1130" i="30"/>
  <c r="AT1132" i="30" l="1"/>
  <c r="AV1131" i="30"/>
  <c r="AT1133" i="30" l="1"/>
  <c r="AV1132" i="30"/>
  <c r="AT1134" i="30" l="1"/>
  <c r="AV1133" i="30"/>
  <c r="AV1134" i="30" l="1"/>
  <c r="AT1135" i="30"/>
  <c r="AT1136" i="30" l="1"/>
  <c r="AV1135" i="30"/>
  <c r="AT1137" i="30" l="1"/>
  <c r="AV1136" i="30"/>
  <c r="AT1138" i="30" l="1"/>
  <c r="AV1137" i="30"/>
  <c r="AT1139" i="30" l="1"/>
  <c r="AV1138" i="30"/>
  <c r="AT1140" i="30" l="1"/>
  <c r="AV1139" i="30"/>
  <c r="AT1141" i="30" l="1"/>
  <c r="AV1140" i="30"/>
  <c r="AT1142" i="30" l="1"/>
  <c r="AV1141" i="30"/>
  <c r="AV1142" i="30" l="1"/>
  <c r="AT1143" i="30"/>
  <c r="AT1144" i="30" l="1"/>
  <c r="AV1143" i="30"/>
  <c r="AT1145" i="30" l="1"/>
  <c r="AV1144" i="30"/>
  <c r="AT1146" i="30" l="1"/>
  <c r="AV1145" i="30"/>
  <c r="AT1147" i="30" l="1"/>
  <c r="AV1146" i="30"/>
  <c r="AT1148" i="30" l="1"/>
  <c r="AV1147" i="30"/>
  <c r="AT1149" i="30" l="1"/>
  <c r="AV1148" i="30"/>
  <c r="AT1150" i="30" l="1"/>
  <c r="AV1149" i="30"/>
  <c r="AV1150" i="30" l="1"/>
  <c r="AT1151" i="30"/>
  <c r="AT1152" i="30" l="1"/>
  <c r="AV1151" i="30"/>
  <c r="AT1153" i="30" l="1"/>
  <c r="AV1152" i="30"/>
  <c r="AV1153" i="30" l="1"/>
  <c r="AT1154" i="30"/>
  <c r="AT1155" i="30" l="1"/>
  <c r="AV1154" i="30"/>
  <c r="AT1156" i="30" l="1"/>
  <c r="AV1155" i="30"/>
  <c r="AT1157" i="30" l="1"/>
  <c r="AV1156" i="30"/>
  <c r="AT1158" i="30" l="1"/>
  <c r="AV1157" i="30"/>
  <c r="AV1158" i="30" l="1"/>
  <c r="AT1159" i="30"/>
  <c r="AT1160" i="30" l="1"/>
  <c r="AV1159" i="30"/>
  <c r="AT1161" i="30" l="1"/>
  <c r="AV1160" i="30"/>
  <c r="AT1162" i="30" l="1"/>
  <c r="AV1161" i="30"/>
  <c r="AT1163" i="30" l="1"/>
  <c r="AV1162" i="30"/>
  <c r="AT1164" i="30" l="1"/>
  <c r="AV1163" i="30"/>
  <c r="AT1165" i="30" l="1"/>
  <c r="AV1164" i="30"/>
  <c r="AT1166" i="30" l="1"/>
  <c r="AV1165" i="30"/>
  <c r="AV1166" i="30" l="1"/>
  <c r="AT1167" i="30"/>
  <c r="AT1168" i="30" l="1"/>
  <c r="AV1167" i="30"/>
  <c r="AT1169" i="30" l="1"/>
  <c r="AV1168" i="30"/>
  <c r="AT1170" i="30" l="1"/>
  <c r="AV1169" i="30"/>
  <c r="AT1171" i="30" l="1"/>
  <c r="AV1170" i="30"/>
  <c r="AT1172" i="30" l="1"/>
  <c r="AV1171" i="30"/>
  <c r="AT1173" i="30" l="1"/>
  <c r="AV1172" i="30"/>
  <c r="AT1174" i="30" l="1"/>
  <c r="AV1173" i="30"/>
  <c r="AV1174" i="30" l="1"/>
  <c r="AT1175" i="30"/>
  <c r="AT1176" i="30" l="1"/>
  <c r="AV1175" i="30"/>
  <c r="AT1177" i="30" l="1"/>
  <c r="AV1176" i="30"/>
  <c r="AT1178" i="30" l="1"/>
  <c r="AV1177" i="30"/>
  <c r="AT1179" i="30" l="1"/>
  <c r="AV1178" i="30"/>
  <c r="AT1180" i="30" l="1"/>
  <c r="AV1179" i="30"/>
  <c r="AT1181" i="30" l="1"/>
  <c r="AV1180" i="30"/>
  <c r="AT1182" i="30" l="1"/>
  <c r="AV1181" i="30"/>
  <c r="AV1182" i="30" l="1"/>
  <c r="AT1183" i="30"/>
  <c r="AT1184" i="30" l="1"/>
  <c r="AV1183" i="30"/>
  <c r="AT1185" i="30" l="1"/>
  <c r="AV1184" i="30"/>
  <c r="AT1186" i="30" l="1"/>
  <c r="AV1185" i="30"/>
  <c r="AT1187" i="30" l="1"/>
  <c r="AV1186" i="30"/>
  <c r="AT1188" i="30" l="1"/>
  <c r="AV1187" i="30"/>
  <c r="AT1189" i="30" l="1"/>
  <c r="AV1188" i="30"/>
  <c r="AT1190" i="30" l="1"/>
  <c r="AV1189" i="30"/>
  <c r="AV1190" i="30" l="1"/>
  <c r="AT1191" i="30"/>
  <c r="AT1192" i="30" l="1"/>
  <c r="AV1191" i="30"/>
  <c r="AT1193" i="30" l="1"/>
  <c r="AV1192" i="30"/>
  <c r="AT1194" i="30" l="1"/>
  <c r="AV1193" i="30"/>
  <c r="AT1195" i="30" l="1"/>
  <c r="AV1194" i="30"/>
  <c r="AT1196" i="30" l="1"/>
  <c r="AV1195" i="30"/>
  <c r="AT1197" i="30" l="1"/>
  <c r="AV1196" i="30"/>
  <c r="AT1198" i="30" l="1"/>
  <c r="AV1197" i="30"/>
  <c r="AV1198" i="30" l="1"/>
  <c r="AT1199" i="30"/>
  <c r="AT1200" i="30" l="1"/>
  <c r="AV1199" i="30"/>
  <c r="AT1201" i="30" l="1"/>
  <c r="AV1200" i="30"/>
  <c r="AT1202" i="30" l="1"/>
  <c r="AV1201" i="30"/>
  <c r="AT1203" i="30" l="1"/>
  <c r="AV1202" i="30"/>
  <c r="AT1204" i="30" l="1"/>
  <c r="AV1203" i="30"/>
  <c r="AT1205" i="30" l="1"/>
  <c r="AV1204" i="30"/>
  <c r="AT1206" i="30" l="1"/>
  <c r="AV1205" i="30"/>
  <c r="AV1206" i="30" l="1"/>
  <c r="AT1207" i="30"/>
  <c r="AT1208" i="30" l="1"/>
  <c r="AV1207" i="30"/>
  <c r="AT1209" i="30" l="1"/>
  <c r="AV1208" i="30"/>
  <c r="AT1210" i="30" l="1"/>
  <c r="AV1209" i="30"/>
  <c r="AT1211" i="30" l="1"/>
  <c r="AV1210" i="30"/>
  <c r="AT1212" i="30" l="1"/>
  <c r="AV1211" i="30"/>
  <c r="AT1213" i="30" l="1"/>
  <c r="AV1212" i="30"/>
  <c r="AT1214" i="30" l="1"/>
  <c r="AV1213" i="30"/>
  <c r="AV1214" i="30" l="1"/>
  <c r="AT1215" i="30"/>
  <c r="AT1216" i="30" l="1"/>
  <c r="AV1215" i="30"/>
  <c r="AT1217" i="30" l="1"/>
  <c r="AV1216" i="30"/>
  <c r="AT1218" i="30" l="1"/>
  <c r="AV1217" i="30"/>
  <c r="AT1219" i="30" l="1"/>
  <c r="AV1218" i="30"/>
  <c r="AT1220" i="30" l="1"/>
  <c r="AV1219" i="30"/>
  <c r="AT1221" i="30" l="1"/>
  <c r="AV1220" i="30"/>
  <c r="AT1222" i="30" l="1"/>
  <c r="AV1221" i="30"/>
  <c r="AV1222" i="30" l="1"/>
  <c r="AT1223" i="30"/>
  <c r="AT1224" i="30" l="1"/>
  <c r="AV1223" i="30"/>
  <c r="AT1225" i="30" l="1"/>
  <c r="AV1224" i="30"/>
  <c r="AT1226" i="30" l="1"/>
  <c r="AV1225" i="30"/>
  <c r="AT1227" i="30" l="1"/>
  <c r="AV1226" i="30"/>
  <c r="AT1228" i="30" l="1"/>
  <c r="AV1227" i="30"/>
  <c r="AT1229" i="30" l="1"/>
  <c r="AV1228" i="30"/>
  <c r="AT1230" i="30" l="1"/>
  <c r="AV1229" i="30"/>
  <c r="AV1230" i="30" l="1"/>
  <c r="AT1231" i="30"/>
  <c r="AT1232" i="30" l="1"/>
  <c r="AV1231" i="30"/>
  <c r="AT1233" i="30" l="1"/>
  <c r="AV1232" i="30"/>
  <c r="AT1234" i="30" l="1"/>
  <c r="AV1233" i="30"/>
  <c r="AT1235" i="30" l="1"/>
  <c r="AV1234" i="30"/>
  <c r="AT1236" i="30" l="1"/>
  <c r="AV1235" i="30"/>
  <c r="AT1237" i="30" l="1"/>
  <c r="AV1236" i="30"/>
  <c r="AT1238" i="30" l="1"/>
  <c r="AV1237" i="30"/>
  <c r="AV1238" i="30" l="1"/>
  <c r="AT1239" i="30"/>
  <c r="AT1240" i="30" l="1"/>
  <c r="AV1239" i="30"/>
  <c r="AT1241" i="30" l="1"/>
  <c r="AV1240" i="30"/>
  <c r="AT1242" i="30" l="1"/>
  <c r="AV1241" i="30"/>
  <c r="AT1243" i="30" l="1"/>
  <c r="AV1242" i="30"/>
  <c r="AT1244" i="30" l="1"/>
  <c r="AV1243" i="30"/>
  <c r="AT1245" i="30" l="1"/>
  <c r="AV1244" i="30"/>
  <c r="AT1246" i="30" l="1"/>
  <c r="AV1245" i="30"/>
  <c r="AV1246" i="30" l="1"/>
  <c r="AT1247" i="30"/>
  <c r="AT1248" i="30" l="1"/>
  <c r="AV1247" i="30"/>
  <c r="AT1249" i="30" l="1"/>
  <c r="AV1248" i="30"/>
  <c r="AT1250" i="30" l="1"/>
  <c r="AV1249" i="30"/>
  <c r="AT1251" i="30" l="1"/>
  <c r="AV1250" i="30"/>
  <c r="AT1252" i="30" l="1"/>
  <c r="AV1251" i="30"/>
  <c r="AT1253" i="30" l="1"/>
  <c r="AV1252" i="30"/>
  <c r="AT1254" i="30" l="1"/>
  <c r="AV1254" i="30" s="1"/>
  <c r="AV1253" i="30"/>
  <c r="C6" i="30" l="1"/>
  <c r="D6" i="30"/>
  <c r="E6" i="30"/>
  <c r="F6" i="30"/>
  <c r="G7" i="30" l="1"/>
  <c r="G6" i="30"/>
  <c r="C14" i="30"/>
  <c r="AM5" i="30" l="1"/>
  <c r="AI5" i="30"/>
  <c r="AN40" i="30" l="1"/>
  <c r="AM40" i="30"/>
  <c r="AL40" i="30"/>
  <c r="AF40" i="30"/>
  <c r="AE40" i="30"/>
  <c r="AN39" i="30"/>
  <c r="AM39" i="30"/>
  <c r="AL39" i="30"/>
  <c r="AF39" i="30"/>
  <c r="AE39" i="30"/>
  <c r="AM38" i="30"/>
  <c r="AL38" i="30"/>
  <c r="AF38" i="30"/>
  <c r="AE38" i="30"/>
  <c r="AL37" i="30"/>
  <c r="AF37" i="30"/>
  <c r="AE37" i="30"/>
  <c r="AF36" i="30"/>
  <c r="AE36" i="30"/>
  <c r="AF35" i="30"/>
  <c r="AE35" i="30"/>
  <c r="AF34" i="30"/>
  <c r="AE34" i="30"/>
  <c r="AF33" i="30"/>
  <c r="AE33" i="30"/>
  <c r="AF32" i="30"/>
  <c r="AE32" i="30"/>
  <c r="AF31" i="30"/>
  <c r="AE31" i="30"/>
  <c r="AE30" i="30"/>
  <c r="AE29" i="30"/>
  <c r="H15" i="30"/>
  <c r="D15" i="30"/>
  <c r="C15" i="30"/>
  <c r="D14" i="30"/>
  <c r="E11" i="30"/>
  <c r="E12" i="30" s="1"/>
  <c r="D11" i="30"/>
  <c r="C11" i="30"/>
  <c r="C12" i="30" s="1"/>
  <c r="AM8" i="30"/>
  <c r="AJ8" i="30"/>
  <c r="AI8" i="30"/>
  <c r="AM7" i="30"/>
  <c r="AL7" i="30"/>
  <c r="AJ7" i="30"/>
  <c r="AI7" i="30"/>
  <c r="AM6" i="30"/>
  <c r="AL6" i="30"/>
  <c r="AJ6" i="30"/>
  <c r="AI6" i="30"/>
  <c r="AL5" i="30"/>
  <c r="AJ5" i="30"/>
  <c r="D12" i="30" l="1"/>
  <c r="D17" i="30" s="1"/>
  <c r="V18" i="30" s="1"/>
  <c r="C17" i="30"/>
  <c r="U18" i="30" s="1"/>
  <c r="X18" i="30" s="1"/>
  <c r="E17" i="30"/>
  <c r="W18" i="30" s="1"/>
  <c r="Y18" i="30" l="1"/>
  <c r="Y19" i="30" s="1"/>
  <c r="F18" i="30"/>
  <c r="G18" i="30" s="1"/>
  <c r="AD38" i="30" l="1"/>
  <c r="AD35" i="30"/>
  <c r="AD31" i="30"/>
  <c r="AD36" i="30"/>
  <c r="AD39" i="30"/>
  <c r="AD32" i="30"/>
  <c r="AD30" i="30"/>
  <c r="AD37" i="30"/>
  <c r="AD40" i="30"/>
  <c r="AD34" i="30"/>
  <c r="AD33" i="30"/>
  <c r="AK38" i="30"/>
  <c r="AK39" i="30"/>
  <c r="AK40" i="30"/>
  <c r="AK37" i="30"/>
  <c r="AJ37" i="30"/>
  <c r="AJ38" i="30"/>
  <c r="AJ40" i="30"/>
  <c r="AJ39" i="30"/>
  <c r="AJ36" i="30"/>
  <c r="AI35" i="30"/>
  <c r="AI37" i="30"/>
  <c r="AI38" i="30"/>
  <c r="AI36" i="30"/>
  <c r="AI40" i="30"/>
  <c r="AI39" i="30"/>
  <c r="AH34" i="30"/>
  <c r="AH39" i="30"/>
  <c r="AH36" i="30"/>
  <c r="AH38" i="30"/>
  <c r="AH37" i="30"/>
  <c r="AH40" i="30"/>
  <c r="AH35" i="30"/>
  <c r="AD29" i="30"/>
  <c r="AG39" i="30"/>
  <c r="AG37" i="30"/>
  <c r="AG33" i="30"/>
  <c r="AG38" i="30"/>
  <c r="AG34" i="30"/>
  <c r="AG36" i="30"/>
  <c r="AG35" i="30"/>
  <c r="AG40" i="30"/>
  <c r="AJ35" i="30" l="1"/>
  <c r="AK36" i="30"/>
  <c r="AH33" i="30"/>
  <c r="AI34" i="30"/>
  <c r="AO40" i="30"/>
  <c r="AG32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田﨑　悦世</author>
    <author>福田　優香</author>
  </authors>
  <commentList>
    <comment ref="T6" authorId="0" shapeId="0" xr:uid="{BA6A7023-40DE-44D5-95DE-ACE2F77F3A3E}">
      <text>
        <r>
          <rPr>
            <b/>
            <sz val="9"/>
            <color indexed="81"/>
            <rFont val="MS P ゴシック"/>
            <family val="3"/>
            <charset val="128"/>
          </rPr>
          <t>計算式用に、０人の場合も「１」</t>
        </r>
      </text>
    </comment>
    <comment ref="T7" authorId="0" shapeId="0" xr:uid="{7F95F027-DA90-4091-9140-5B07C6FE6F5F}">
      <text>
        <r>
          <rPr>
            <b/>
            <sz val="9"/>
            <color indexed="81"/>
            <rFont val="MS P ゴシック"/>
            <family val="3"/>
            <charset val="128"/>
          </rPr>
          <t>給与所得者（</t>
        </r>
        <r>
          <rPr>
            <b/>
            <sz val="9"/>
            <color indexed="10"/>
            <rFont val="MS P ゴシック"/>
            <family val="3"/>
            <charset val="128"/>
          </rPr>
          <t>給与収入</t>
        </r>
        <r>
          <rPr>
            <b/>
            <sz val="9"/>
            <color indexed="81"/>
            <rFont val="MS P ゴシック"/>
            <family val="3"/>
            <charset val="128"/>
          </rPr>
          <t>金額が55万円超えが対象）及び公的年金等にかかる所得を有する者（60歳以上は60万円以上の</t>
        </r>
        <r>
          <rPr>
            <b/>
            <sz val="9"/>
            <color indexed="10"/>
            <rFont val="MS P ゴシック"/>
            <family val="3"/>
            <charset val="128"/>
          </rPr>
          <t>年金収入</t>
        </r>
        <r>
          <rPr>
            <b/>
            <sz val="9"/>
            <color indexed="81"/>
            <rFont val="MS P ゴシック"/>
            <family val="3"/>
            <charset val="128"/>
          </rPr>
          <t>、65歳以上は125万円以上の</t>
        </r>
        <r>
          <rPr>
            <b/>
            <sz val="9"/>
            <color indexed="10"/>
            <rFont val="MS P ゴシック"/>
            <family val="3"/>
            <charset val="128"/>
          </rPr>
          <t>年金収入</t>
        </r>
        <r>
          <rPr>
            <b/>
            <sz val="9"/>
            <color indexed="81"/>
            <rFont val="MS P ゴシック"/>
            <family val="3"/>
            <charset val="128"/>
          </rPr>
          <t>が対象）が２人以上の世帯に加算するために入力。</t>
        </r>
        <r>
          <rPr>
            <b/>
            <sz val="9"/>
            <color indexed="12"/>
            <rFont val="MS P ゴシック"/>
            <family val="3"/>
            <charset val="128"/>
          </rPr>
          <t>※軽減判定用。</t>
        </r>
      </text>
    </comment>
    <comment ref="T10" authorId="1" shapeId="0" xr:uid="{98697CF9-E409-4351-BD74-93FE2478610E}">
      <text>
        <r>
          <rPr>
            <sz val="9"/>
            <color indexed="81"/>
            <rFont val="MS P ゴシック"/>
            <family val="3"/>
            <charset val="128"/>
          </rPr>
          <t>旧年度（２年中）→１を入力
新年度（３年中）→２を入力
※空欄可能</t>
        </r>
      </text>
    </comment>
  </commentList>
</comments>
</file>

<file path=xl/sharedStrings.xml><?xml version="1.0" encoding="utf-8"?>
<sst xmlns="http://schemas.openxmlformats.org/spreadsheetml/2006/main" count="253" uniqueCount="147">
  <si>
    <t>基礎控除額</t>
    <rPh sb="0" eb="2">
      <t>キソ</t>
    </rPh>
    <rPh sb="2" eb="4">
      <t>コウジョ</t>
    </rPh>
    <rPh sb="4" eb="5">
      <t>ガク</t>
    </rPh>
    <phoneticPr fontId="2"/>
  </si>
  <si>
    <t>賦課所得</t>
    <rPh sb="0" eb="2">
      <t>フカ</t>
    </rPh>
    <rPh sb="2" eb="4">
      <t>ショトク</t>
    </rPh>
    <phoneticPr fontId="2"/>
  </si>
  <si>
    <t>総所得金額</t>
    <rPh sb="0" eb="3">
      <t>ソウショトク</t>
    </rPh>
    <rPh sb="3" eb="5">
      <t>キンガク</t>
    </rPh>
    <phoneticPr fontId="2"/>
  </si>
  <si>
    <t>合計</t>
    <rPh sb="0" eb="2">
      <t>ゴウケイ</t>
    </rPh>
    <phoneticPr fontId="2"/>
  </si>
  <si>
    <t>医療分</t>
    <rPh sb="0" eb="2">
      <t>イリョウ</t>
    </rPh>
    <rPh sb="2" eb="3">
      <t>ブン</t>
    </rPh>
    <phoneticPr fontId="2"/>
  </si>
  <si>
    <t>後期支援分</t>
    <rPh sb="0" eb="2">
      <t>コウキ</t>
    </rPh>
    <rPh sb="2" eb="4">
      <t>シエン</t>
    </rPh>
    <rPh sb="4" eb="5">
      <t>ブン</t>
    </rPh>
    <phoneticPr fontId="2"/>
  </si>
  <si>
    <t>介護分</t>
    <rPh sb="0" eb="2">
      <t>カイゴ</t>
    </rPh>
    <rPh sb="2" eb="3">
      <t>ブン</t>
    </rPh>
    <phoneticPr fontId="2"/>
  </si>
  <si>
    <t>所得割</t>
    <rPh sb="0" eb="2">
      <t>ショトク</t>
    </rPh>
    <rPh sb="2" eb="3">
      <t>ワリ</t>
    </rPh>
    <phoneticPr fontId="2"/>
  </si>
  <si>
    <t>平等割</t>
    <rPh sb="0" eb="2">
      <t>ビョウドウ</t>
    </rPh>
    <rPh sb="2" eb="3">
      <t>ワリ</t>
    </rPh>
    <phoneticPr fontId="2"/>
  </si>
  <si>
    <t>均等割</t>
    <rPh sb="0" eb="3">
      <t>キントウワ</t>
    </rPh>
    <phoneticPr fontId="2"/>
  </si>
  <si>
    <t>加入月数</t>
    <rPh sb="0" eb="2">
      <t>カニュウ</t>
    </rPh>
    <rPh sb="2" eb="4">
      <t>ツキスウ</t>
    </rPh>
    <phoneticPr fontId="2"/>
  </si>
  <si>
    <t>加入月数分</t>
    <rPh sb="0" eb="2">
      <t>カニュウ</t>
    </rPh>
    <rPh sb="2" eb="4">
      <t>ツキスウ</t>
    </rPh>
    <rPh sb="4" eb="5">
      <t>ブン</t>
    </rPh>
    <phoneticPr fontId="2"/>
  </si>
  <si>
    <t>請求月数</t>
    <rPh sb="0" eb="2">
      <t>セイキュウ</t>
    </rPh>
    <rPh sb="2" eb="3">
      <t>ツキ</t>
    </rPh>
    <rPh sb="3" eb="4">
      <t>スウ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</si>
  <si>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</si>
  <si>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</si>
  <si>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</si>
  <si>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</si>
  <si>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</si>
  <si>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</si>
  <si>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</si>
  <si>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</si>
  <si>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</si>
  <si>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</si>
  <si>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</si>
  <si>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</si>
  <si>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後期分</t>
    <rPh sb="0" eb="2">
      <t>コウキ</t>
    </rPh>
    <rPh sb="2" eb="3">
      <t>ブン</t>
    </rPh>
    <phoneticPr fontId="2"/>
  </si>
  <si>
    <t>年間</t>
    <rPh sb="0" eb="2">
      <t>ネンカン</t>
    </rPh>
    <phoneticPr fontId="2"/>
  </si>
  <si>
    <t>月平均</t>
    <rPh sb="0" eb="1">
      <t>ツキ</t>
    </rPh>
    <rPh sb="1" eb="3">
      <t>ヘイキン</t>
    </rPh>
    <phoneticPr fontId="2"/>
  </si>
  <si>
    <t>第２号被保険者</t>
    <rPh sb="0" eb="1">
      <t>ダイ</t>
    </rPh>
    <rPh sb="2" eb="3">
      <t>ゴウ</t>
    </rPh>
    <rPh sb="3" eb="4">
      <t>ヒ</t>
    </rPh>
    <rPh sb="4" eb="7">
      <t>ホケンシャ</t>
    </rPh>
    <phoneticPr fontId="2"/>
  </si>
  <si>
    <t>均等割</t>
    <rPh sb="0" eb="2">
      <t>キントウ</t>
    </rPh>
    <rPh sb="2" eb="3">
      <t>ワ</t>
    </rPh>
    <phoneticPr fontId="2"/>
  </si>
  <si>
    <t>軽減</t>
    <rPh sb="0" eb="2">
      <t>ケイゲン</t>
    </rPh>
    <phoneticPr fontId="2"/>
  </si>
  <si>
    <t>賦課限度額</t>
    <rPh sb="0" eb="2">
      <t>フカ</t>
    </rPh>
    <rPh sb="2" eb="4">
      <t>ゲンド</t>
    </rPh>
    <rPh sb="4" eb="5">
      <t>ガク</t>
    </rPh>
    <phoneticPr fontId="2"/>
  </si>
  <si>
    <t>対応</t>
    <rPh sb="0" eb="2">
      <t>タイオウ</t>
    </rPh>
    <phoneticPr fontId="2"/>
  </si>
  <si>
    <t>窓口</t>
    <rPh sb="0" eb="2">
      <t>マドグチ</t>
    </rPh>
    <phoneticPr fontId="2"/>
  </si>
  <si>
    <t>電話</t>
    <rPh sb="0" eb="2">
      <t>デンワ</t>
    </rPh>
    <phoneticPr fontId="2"/>
  </si>
  <si>
    <t>↓被保者数入力</t>
    <rPh sb="1" eb="2">
      <t>ヒ</t>
    </rPh>
    <rPh sb="2" eb="3">
      <t>ホ</t>
    </rPh>
    <rPh sb="3" eb="4">
      <t>シャ</t>
    </rPh>
    <rPh sb="4" eb="5">
      <t>スウ</t>
    </rPh>
    <rPh sb="5" eb="7">
      <t>ニュウリョク</t>
    </rPh>
    <phoneticPr fontId="2"/>
  </si>
  <si>
    <t>介護対象者加入数（自動計算）</t>
    <rPh sb="0" eb="2">
      <t>カイゴ</t>
    </rPh>
    <rPh sb="2" eb="5">
      <t>タイショウシャ</t>
    </rPh>
    <rPh sb="5" eb="8">
      <t>カニュウスウ</t>
    </rPh>
    <rPh sb="9" eb="11">
      <t>ジドウ</t>
    </rPh>
    <rPh sb="11" eb="13">
      <t>ケイサン</t>
    </rPh>
    <phoneticPr fontId="2"/>
  </si>
  <si>
    <t>↓給与所得者等の数入力</t>
    <rPh sb="1" eb="3">
      <t>キュウヨ</t>
    </rPh>
    <rPh sb="3" eb="5">
      <t>ショトク</t>
    </rPh>
    <rPh sb="5" eb="6">
      <t>シャ</t>
    </rPh>
    <rPh sb="6" eb="7">
      <t>トウ</t>
    </rPh>
    <rPh sb="8" eb="9">
      <t>カズ</t>
    </rPh>
    <rPh sb="9" eb="11">
      <t>ニュウリョク</t>
    </rPh>
    <phoneticPr fontId="2"/>
  </si>
  <si>
    <t>↓入力　何年度の所得で計算？</t>
    <rPh sb="1" eb="3">
      <t>ニュウリョク</t>
    </rPh>
    <phoneticPr fontId="2"/>
  </si>
  <si>
    <t>↓入力</t>
    <rPh sb="1" eb="3">
      <t>ニュウリョク</t>
    </rPh>
    <phoneticPr fontId="2"/>
  </si>
  <si>
    <t>↓未就学児の数入力</t>
    <rPh sb="1" eb="5">
      <t>ミシュウガクジ</t>
    </rPh>
    <rPh sb="6" eb="7">
      <t>カズ</t>
    </rPh>
    <rPh sb="7" eb="9">
      <t>ニュウリョク</t>
    </rPh>
    <phoneticPr fontId="2"/>
  </si>
  <si>
    <t>均等割1/2</t>
    <rPh sb="0" eb="3">
      <t>キントウワ</t>
    </rPh>
    <phoneticPr fontId="2"/>
  </si>
  <si>
    <t>非該当</t>
    <rPh sb="0" eb="3">
      <t>ヒガイトウ</t>
    </rPh>
    <phoneticPr fontId="2"/>
  </si>
  <si>
    <t>均等割</t>
    <rPh sb="0" eb="3">
      <t>キントウワリ</t>
    </rPh>
    <phoneticPr fontId="2"/>
  </si>
  <si>
    <t>料率も上がる予定（６月上旬に修正予定）</t>
    <rPh sb="0" eb="2">
      <t>リョウリツ</t>
    </rPh>
    <rPh sb="3" eb="4">
      <t>ア</t>
    </rPh>
    <rPh sb="6" eb="8">
      <t>ヨテイ</t>
    </rPh>
    <rPh sb="10" eb="11">
      <t>ガツ</t>
    </rPh>
    <rPh sb="11" eb="13">
      <t>ジョウジュン</t>
    </rPh>
    <rPh sb="14" eb="16">
      <t>シュウセイ</t>
    </rPh>
    <rPh sb="16" eb="18">
      <t>ヨテイ</t>
    </rPh>
    <phoneticPr fontId="2"/>
  </si>
  <si>
    <t>１号（７割）</t>
    <rPh sb="1" eb="2">
      <t>ゴウ</t>
    </rPh>
    <rPh sb="4" eb="5">
      <t>ワリ</t>
    </rPh>
    <phoneticPr fontId="2"/>
  </si>
  <si>
    <t>２号（5割）</t>
    <rPh sb="1" eb="2">
      <t>ゴウ</t>
    </rPh>
    <rPh sb="4" eb="5">
      <t>ワリ</t>
    </rPh>
    <phoneticPr fontId="2"/>
  </si>
  <si>
    <t>３号（２割）</t>
    <rPh sb="1" eb="2">
      <t>ゴウ</t>
    </rPh>
    <rPh sb="4" eb="5">
      <t>ワリ</t>
    </rPh>
    <phoneticPr fontId="2"/>
  </si>
  <si>
    <t>２号（５割）</t>
    <rPh sb="1" eb="2">
      <t>ゴウ</t>
    </rPh>
    <rPh sb="4" eb="5">
      <t>ワリ</t>
    </rPh>
    <phoneticPr fontId="2"/>
  </si>
  <si>
    <t>※40歳以上~65歳未満</t>
    <rPh sb="3" eb="4">
      <t>サイ</t>
    </rPh>
    <rPh sb="4" eb="6">
      <t>イジョウ</t>
    </rPh>
    <rPh sb="9" eb="10">
      <t>サイ</t>
    </rPh>
    <rPh sb="10" eb="12">
      <t>ミマン</t>
    </rPh>
    <phoneticPr fontId="2"/>
  </si>
  <si>
    <t>↑65歳以上からは介護保険課で賦課。</t>
    <rPh sb="3" eb="4">
      <t>サイ</t>
    </rPh>
    <rPh sb="4" eb="6">
      <t>イジョウ</t>
    </rPh>
    <rPh sb="9" eb="14">
      <t>カイゴホケンカ</t>
    </rPh>
    <rPh sb="15" eb="17">
      <t>フカ</t>
    </rPh>
    <phoneticPr fontId="2"/>
  </si>
  <si>
    <t>②資格喪失日（退職日の翌日など）から２０日（２０日目が土日・祝日の場合は翌営業日）以内に</t>
    <rPh sb="1" eb="3">
      <t>シカク</t>
    </rPh>
    <rPh sb="3" eb="5">
      <t>ソウシツ</t>
    </rPh>
    <rPh sb="5" eb="6">
      <t>ニチ</t>
    </rPh>
    <rPh sb="7" eb="10">
      <t>タイショクビ</t>
    </rPh>
    <rPh sb="11" eb="13">
      <t>ヨクジツ</t>
    </rPh>
    <rPh sb="20" eb="21">
      <t>ニチ</t>
    </rPh>
    <rPh sb="24" eb="25">
      <t>ニチ</t>
    </rPh>
    <rPh sb="25" eb="26">
      <t>メ</t>
    </rPh>
    <rPh sb="27" eb="29">
      <t>ドニチ</t>
    </rPh>
    <rPh sb="30" eb="32">
      <t>シュクジツ</t>
    </rPh>
    <rPh sb="33" eb="35">
      <t>バアイ</t>
    </rPh>
    <rPh sb="36" eb="37">
      <t>ヨク</t>
    </rPh>
    <rPh sb="37" eb="40">
      <t>エイギョウビ</t>
    </rPh>
    <rPh sb="41" eb="43">
      <t>イナイ</t>
    </rPh>
    <phoneticPr fontId="2"/>
  </si>
  <si>
    <t>上記２つの条件を満たしていることが必要。</t>
    <rPh sb="0" eb="2">
      <t>ジョウキ</t>
    </rPh>
    <rPh sb="5" eb="7">
      <t>ジョウケン</t>
    </rPh>
    <rPh sb="8" eb="9">
      <t>ミ</t>
    </rPh>
    <rPh sb="17" eb="19">
      <t>ヒツヨウ</t>
    </rPh>
    <phoneticPr fontId="2"/>
  </si>
  <si>
    <t>【任意継続加入条件】協会けんぽ（全国健康保険協会）の場合のネット情報</t>
    <rPh sb="1" eb="5">
      <t>ニンイケイゾク</t>
    </rPh>
    <rPh sb="5" eb="7">
      <t>カニュウ</t>
    </rPh>
    <rPh sb="7" eb="9">
      <t>ジョウケン</t>
    </rPh>
    <rPh sb="10" eb="12">
      <t>キョウカイ</t>
    </rPh>
    <rPh sb="16" eb="18">
      <t>ゼンコク</t>
    </rPh>
    <rPh sb="18" eb="20">
      <t>ケンコウ</t>
    </rPh>
    <rPh sb="20" eb="22">
      <t>ホケン</t>
    </rPh>
    <rPh sb="22" eb="24">
      <t>キョウカイ</t>
    </rPh>
    <rPh sb="26" eb="28">
      <t>バアイ</t>
    </rPh>
    <rPh sb="32" eb="34">
      <t>ジョウホウ</t>
    </rPh>
    <phoneticPr fontId="2"/>
  </si>
  <si>
    <t>総所得金額</t>
    <rPh sb="0" eb="3">
      <t>ソウショトク</t>
    </rPh>
    <rPh sb="3" eb="5">
      <t>キンガク</t>
    </rPh>
    <phoneticPr fontId="2"/>
  </si>
  <si>
    <t>年齢</t>
    <rPh sb="0" eb="2">
      <t>ネンレイ</t>
    </rPh>
    <phoneticPr fontId="2"/>
  </si>
  <si>
    <t>40歳以上65歳未満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</si>
  <si>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加入者B</t>
    <rPh sb="0" eb="3">
      <t>カニュウシャ</t>
    </rPh>
    <phoneticPr fontId="2"/>
  </si>
  <si>
    <t>加入者C</t>
    <rPh sb="0" eb="3">
      <t>カニュウシャ</t>
    </rPh>
    <phoneticPr fontId="2"/>
  </si>
  <si>
    <t>被保険者（人数）</t>
    <rPh sb="0" eb="4">
      <t>ヒホケンシャ</t>
    </rPh>
    <rPh sb="5" eb="7">
      <t>ニンスウ</t>
    </rPh>
    <phoneticPr fontId="2"/>
  </si>
  <si>
    <t>給与所得者（人数）</t>
    <rPh sb="0" eb="5">
      <t>キュウヨショトクシャ</t>
    </rPh>
    <rPh sb="6" eb="8">
      <t>ニンスウ</t>
    </rPh>
    <phoneticPr fontId="2"/>
  </si>
  <si>
    <t>未就学児（人数）</t>
    <rPh sb="0" eb="4">
      <t>ミシュウガクジ</t>
    </rPh>
    <rPh sb="5" eb="7">
      <t>ニンズウ</t>
    </rPh>
    <phoneticPr fontId="2"/>
  </si>
  <si>
    <t>給与所得額</t>
    <rPh sb="0" eb="2">
      <t>キュウヨ</t>
    </rPh>
    <rPh sb="2" eb="4">
      <t>ショトク</t>
    </rPh>
    <rPh sb="4" eb="5">
      <t>ガク</t>
    </rPh>
    <phoneticPr fontId="2"/>
  </si>
  <si>
    <t>年金所得の控除額</t>
    <rPh sb="0" eb="4">
      <t>ネンキンショトク</t>
    </rPh>
    <rPh sb="5" eb="8">
      <t>コウジョガク</t>
    </rPh>
    <phoneticPr fontId="2"/>
  </si>
  <si>
    <t>年金所得</t>
    <rPh sb="0" eb="2">
      <t>ネンキン</t>
    </rPh>
    <rPh sb="2" eb="4">
      <t>ショトク</t>
    </rPh>
    <phoneticPr fontId="2"/>
  </si>
  <si>
    <t>　　　　　</t>
    <phoneticPr fontId="2"/>
  </si>
  <si>
    <t>65歳～</t>
    <rPh sb="2" eb="3">
      <t>サイ</t>
    </rPh>
    <phoneticPr fontId="2"/>
  </si>
  <si>
    <t>その年に受取る年金額</t>
    <rPh sb="2" eb="3">
      <t>トシ</t>
    </rPh>
    <rPh sb="4" eb="6">
      <t>ウケト</t>
    </rPh>
    <rPh sb="7" eb="10">
      <t>ネンキンガク</t>
    </rPh>
    <phoneticPr fontId="2"/>
  </si>
  <si>
    <t>公的年金等控除額</t>
    <rPh sb="0" eb="2">
      <t>コウテキ</t>
    </rPh>
    <rPh sb="2" eb="4">
      <t>ネンキン</t>
    </rPh>
    <rPh sb="4" eb="5">
      <t>トウ</t>
    </rPh>
    <rPh sb="5" eb="7">
      <t>コウジョ</t>
    </rPh>
    <rPh sb="7" eb="8">
      <t>ガク</t>
    </rPh>
    <phoneticPr fontId="2"/>
  </si>
  <si>
    <t>年金額</t>
    <rPh sb="0" eb="2">
      <t>ネンキン</t>
    </rPh>
    <rPh sb="2" eb="3">
      <t>ガク</t>
    </rPh>
    <phoneticPr fontId="2"/>
  </si>
  <si>
    <t>公的年金に係る所得額</t>
    <rPh sb="0" eb="2">
      <t>コウテキ</t>
    </rPh>
    <rPh sb="2" eb="4">
      <t>ネンキン</t>
    </rPh>
    <rPh sb="5" eb="6">
      <t>カカ</t>
    </rPh>
    <rPh sb="7" eb="9">
      <t>ショトク</t>
    </rPh>
    <rPh sb="9" eb="10">
      <t>ガク</t>
    </rPh>
    <phoneticPr fontId="2"/>
  </si>
  <si>
    <t>６５歳以上</t>
    <rPh sb="2" eb="3">
      <t>サイ</t>
    </rPh>
    <rPh sb="3" eb="5">
      <t>イジョウ</t>
    </rPh>
    <phoneticPr fontId="2"/>
  </si>
  <si>
    <t>A×25％+275000</t>
    <phoneticPr fontId="2"/>
  </si>
  <si>
    <t>A×15％+685000</t>
    <phoneticPr fontId="2"/>
  </si>
  <si>
    <t>A×5％+1455000</t>
    <phoneticPr fontId="2"/>
  </si>
  <si>
    <t>65歳未満</t>
    <rPh sb="2" eb="3">
      <t>サイ</t>
    </rPh>
    <rPh sb="3" eb="5">
      <t>ミマン</t>
    </rPh>
    <phoneticPr fontId="2"/>
  </si>
  <si>
    <t>６５歳未満</t>
    <rPh sb="2" eb="3">
      <t>サイ</t>
    </rPh>
    <rPh sb="3" eb="5">
      <t>ミマン</t>
    </rPh>
    <phoneticPr fontId="2"/>
  </si>
  <si>
    <t>※公的年金以外の所得が1,000万円超え2,000万円以下　控除額＋10万円</t>
    <rPh sb="1" eb="3">
      <t>コウテキ</t>
    </rPh>
    <rPh sb="3" eb="5">
      <t>ネンキン</t>
    </rPh>
    <rPh sb="5" eb="7">
      <t>イガイ</t>
    </rPh>
    <rPh sb="8" eb="10">
      <t>ショトク</t>
    </rPh>
    <rPh sb="16" eb="18">
      <t>マンエン</t>
    </rPh>
    <rPh sb="18" eb="19">
      <t>コ</t>
    </rPh>
    <rPh sb="25" eb="27">
      <t>マンエン</t>
    </rPh>
    <rPh sb="27" eb="29">
      <t>イカ</t>
    </rPh>
    <rPh sb="30" eb="32">
      <t>コウジョ</t>
    </rPh>
    <rPh sb="32" eb="33">
      <t>ガク</t>
    </rPh>
    <rPh sb="36" eb="38">
      <t>マンエン</t>
    </rPh>
    <phoneticPr fontId="2"/>
  </si>
  <si>
    <t>　公的年金以外の所得が2,000万円超え　　　　　　　　　　　控除額＋20万円</t>
    <rPh sb="1" eb="3">
      <t>コウテキ</t>
    </rPh>
    <rPh sb="3" eb="5">
      <t>ネンキン</t>
    </rPh>
    <rPh sb="5" eb="7">
      <t>イガイ</t>
    </rPh>
    <rPh sb="8" eb="10">
      <t>ショトク</t>
    </rPh>
    <rPh sb="16" eb="18">
      <t>マンエン</t>
    </rPh>
    <rPh sb="18" eb="19">
      <t>コ</t>
    </rPh>
    <rPh sb="31" eb="33">
      <t>コウジョ</t>
    </rPh>
    <rPh sb="33" eb="34">
      <t>ガク</t>
    </rPh>
    <rPh sb="37" eb="39">
      <t>マンエン</t>
    </rPh>
    <phoneticPr fontId="2"/>
  </si>
  <si>
    <t>給与等の金額</t>
    <rPh sb="0" eb="2">
      <t>キュウヨ</t>
    </rPh>
    <rPh sb="2" eb="3">
      <t>トウ</t>
    </rPh>
    <rPh sb="4" eb="6">
      <t>キンガク</t>
    </rPh>
    <phoneticPr fontId="2"/>
  </si>
  <si>
    <t>所得控除後の給与等の金額</t>
    <rPh sb="0" eb="2">
      <t>ショトク</t>
    </rPh>
    <rPh sb="2" eb="4">
      <t>コウジョ</t>
    </rPh>
    <rPh sb="4" eb="5">
      <t>ゴ</t>
    </rPh>
    <rPh sb="6" eb="8">
      <t>キュウヨ</t>
    </rPh>
    <rPh sb="8" eb="9">
      <t>トウ</t>
    </rPh>
    <rPh sb="10" eb="12">
      <t>キンガク</t>
    </rPh>
    <phoneticPr fontId="2"/>
  </si>
  <si>
    <t>以上</t>
    <rPh sb="0" eb="2">
      <t>イジョウ</t>
    </rPh>
    <phoneticPr fontId="2"/>
  </si>
  <si>
    <t>未満</t>
    <rPh sb="0" eb="2">
      <t>ミマン</t>
    </rPh>
    <phoneticPr fontId="2"/>
  </si>
  <si>
    <t>551,000円未満</t>
    <rPh sb="7" eb="8">
      <t>エン</t>
    </rPh>
    <rPh sb="8" eb="10">
      <t>ミマン</t>
    </rPh>
    <phoneticPr fontId="2"/>
  </si>
  <si>
    <t>給与等の金額から550,000円を控除した金額</t>
    <rPh sb="0" eb="2">
      <t>キュウヨ</t>
    </rPh>
    <rPh sb="2" eb="3">
      <t>トウ</t>
    </rPh>
    <rPh sb="4" eb="6">
      <t>キンガク</t>
    </rPh>
    <rPh sb="15" eb="16">
      <t>エン</t>
    </rPh>
    <rPh sb="17" eb="19">
      <t>コウジョ</t>
    </rPh>
    <rPh sb="21" eb="22">
      <t>キン</t>
    </rPh>
    <rPh sb="22" eb="23">
      <t>ガク</t>
    </rPh>
    <phoneticPr fontId="2"/>
  </si>
  <si>
    <t>給与所得</t>
    <rPh sb="0" eb="2">
      <t>キュウヨ</t>
    </rPh>
    <rPh sb="2" eb="4">
      <t>ショトク</t>
    </rPh>
    <phoneticPr fontId="2"/>
  </si>
  <si>
    <t>※参考</t>
    <rPh sb="1" eb="3">
      <t>サンコウ</t>
    </rPh>
    <phoneticPr fontId="2"/>
  </si>
  <si>
    <t>（改正前）</t>
    <rPh sb="1" eb="3">
      <t>カイセイ</t>
    </rPh>
    <rPh sb="3" eb="4">
      <t>マエ</t>
    </rPh>
    <phoneticPr fontId="2"/>
  </si>
  <si>
    <t>給与の収入金額</t>
    <rPh sb="0" eb="2">
      <t>キュウヨ</t>
    </rPh>
    <rPh sb="3" eb="5">
      <t>シュウニュウ</t>
    </rPh>
    <rPh sb="5" eb="7">
      <t>キンガク</t>
    </rPh>
    <phoneticPr fontId="2"/>
  </si>
  <si>
    <t>給与所得控除額</t>
    <rPh sb="0" eb="2">
      <t>キュウヨ</t>
    </rPh>
    <rPh sb="2" eb="4">
      <t>ショトク</t>
    </rPh>
    <rPh sb="4" eb="6">
      <t>コウジョ</t>
    </rPh>
    <rPh sb="6" eb="7">
      <t>ガク</t>
    </rPh>
    <phoneticPr fontId="2"/>
  </si>
  <si>
    <t>給与収入額</t>
    <rPh sb="0" eb="2">
      <t>キュウヨ</t>
    </rPh>
    <rPh sb="2" eb="4">
      <t>シュウニュウ</t>
    </rPh>
    <rPh sb="4" eb="5">
      <t>ガク</t>
    </rPh>
    <phoneticPr fontId="2"/>
  </si>
  <si>
    <t>-</t>
    <phoneticPr fontId="2"/>
  </si>
  <si>
    <t>B×40％-100000</t>
    <phoneticPr fontId="2"/>
  </si>
  <si>
    <t>B×40％</t>
    <phoneticPr fontId="2"/>
  </si>
  <si>
    <t>B×30％+80000</t>
    <phoneticPr fontId="2"/>
  </si>
  <si>
    <t>B×30％+180000</t>
    <phoneticPr fontId="2"/>
  </si>
  <si>
    <t>B×20％+440000</t>
    <phoneticPr fontId="2"/>
  </si>
  <si>
    <t>B×20％+540000</t>
    <phoneticPr fontId="2"/>
  </si>
  <si>
    <t>B×10％+1100000</t>
    <phoneticPr fontId="2"/>
  </si>
  <si>
    <t>B×10％+1200000</t>
    <phoneticPr fontId="2"/>
  </si>
  <si>
    <t>1,000万超え</t>
    <rPh sb="5" eb="6">
      <t>マン</t>
    </rPh>
    <rPh sb="6" eb="7">
      <t>コ</t>
    </rPh>
    <phoneticPr fontId="2"/>
  </si>
  <si>
    <t>※年金所得  ＋</t>
    <rPh sb="1" eb="3">
      <t>ネンキン</t>
    </rPh>
    <rPh sb="3" eb="5">
      <t>ショトク</t>
    </rPh>
    <phoneticPr fontId="2"/>
  </si>
  <si>
    <t>給与所得　＞１０万</t>
    <rPh sb="0" eb="2">
      <t>キュウヨ</t>
    </rPh>
    <rPh sb="2" eb="4">
      <t>ショトク</t>
    </rPh>
    <rPh sb="8" eb="9">
      <t>マン</t>
    </rPh>
    <phoneticPr fontId="2"/>
  </si>
  <si>
    <t>所得金額調整控除額</t>
    <rPh sb="0" eb="2">
      <t>ショトク</t>
    </rPh>
    <rPh sb="2" eb="4">
      <t>キンガク</t>
    </rPh>
    <rPh sb="4" eb="6">
      <t>チョウセイ</t>
    </rPh>
    <rPh sb="6" eb="8">
      <t>コウジョ</t>
    </rPh>
    <rPh sb="8" eb="9">
      <t>ガク</t>
    </rPh>
    <phoneticPr fontId="2"/>
  </si>
  <si>
    <t>給与所得額(調整後）</t>
    <rPh sb="0" eb="2">
      <t>キュウヨ</t>
    </rPh>
    <rPh sb="2" eb="4">
      <t>ショトク</t>
    </rPh>
    <rPh sb="4" eb="5">
      <t>ガク</t>
    </rPh>
    <rPh sb="6" eb="9">
      <t>チョウセイゴ</t>
    </rPh>
    <phoneticPr fontId="2"/>
  </si>
  <si>
    <t>その他の所得（入力）</t>
    <rPh sb="2" eb="3">
      <t>タ</t>
    </rPh>
    <rPh sb="4" eb="6">
      <t>ショトク</t>
    </rPh>
    <rPh sb="7" eb="9">
      <t>ニュウリョク</t>
    </rPh>
    <phoneticPr fontId="2"/>
  </si>
  <si>
    <t>４０歳以上６５歳未満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</si>
  <si>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未就学児</t>
    <rPh sb="0" eb="4">
      <t>ミシュウガクジ</t>
    </rPh>
    <phoneticPr fontId="2"/>
  </si>
  <si>
    <t>６５歳以上</t>
    <rPh sb="2" eb="3">
      <t>サイ</t>
    </rPh>
    <rPh sb="3" eb="5">
      <t>イジョウ</t>
    </rPh>
    <phoneticPr fontId="2"/>
  </si>
  <si>
    <t>その他所得額</t>
    <rPh sb="2" eb="3">
      <t>タ</t>
    </rPh>
    <rPh sb="3" eb="6">
      <t>ショトクガク</t>
    </rPh>
    <phoneticPr fontId="2"/>
  </si>
  <si>
    <t>年金収入額</t>
    <rPh sb="0" eb="2">
      <t>ネンキン</t>
    </rPh>
    <rPh sb="2" eb="4">
      <t>シュウニュウ</t>
    </rPh>
    <rPh sb="4" eb="5">
      <t>ガク</t>
    </rPh>
    <phoneticPr fontId="2"/>
  </si>
  <si>
    <t>総所得イレギュラー対応→</t>
    <rPh sb="0" eb="3">
      <t>ソウショトク</t>
    </rPh>
    <rPh sb="9" eb="11">
      <t>タイオウ</t>
    </rPh>
    <phoneticPr fontId="2"/>
  </si>
  <si>
    <t>所得金額調整控除A</t>
    <rPh sb="0" eb="2">
      <t>ショトク</t>
    </rPh>
    <rPh sb="2" eb="4">
      <t>キンガク</t>
    </rPh>
    <rPh sb="4" eb="6">
      <t>チョウセイ</t>
    </rPh>
    <rPh sb="6" eb="8">
      <t>コウジョ</t>
    </rPh>
    <phoneticPr fontId="2"/>
  </si>
  <si>
    <t>所得金額調整控除B</t>
    <rPh sb="0" eb="4">
      <t>ショトクキンガク</t>
    </rPh>
    <rPh sb="4" eb="8">
      <t>チョウセイコウジョ</t>
    </rPh>
    <phoneticPr fontId="2"/>
  </si>
  <si>
    <t>平等割を0にする</t>
    <rPh sb="0" eb="2">
      <t>ビョウドウ</t>
    </rPh>
    <rPh sb="2" eb="3">
      <t>ワリ</t>
    </rPh>
    <phoneticPr fontId="2"/>
  </si>
  <si>
    <t>保険者５人以上</t>
    <rPh sb="0" eb="3">
      <t>ホケンシャ</t>
    </rPh>
    <rPh sb="4" eb="5">
      <t>ニン</t>
    </rPh>
    <rPh sb="5" eb="7">
      <t>イジョウ</t>
    </rPh>
    <phoneticPr fontId="2"/>
  </si>
  <si>
    <t>割合軽減等対応</t>
    <rPh sb="0" eb="2">
      <t>ワリアイ</t>
    </rPh>
    <rPh sb="2" eb="4">
      <t>ケイゲン</t>
    </rPh>
    <rPh sb="4" eb="5">
      <t>ナド</t>
    </rPh>
    <rPh sb="5" eb="7">
      <t>タイオウ</t>
    </rPh>
    <phoneticPr fontId="2"/>
  </si>
  <si>
    <t>加入月数</t>
    <rPh sb="0" eb="4">
      <t>カニュウツキスウ</t>
    </rPh>
    <phoneticPr fontId="2"/>
  </si>
  <si>
    <t>加入者</t>
    <rPh sb="0" eb="3">
      <t>カニュウシャ</t>
    </rPh>
    <phoneticPr fontId="2"/>
  </si>
  <si>
    <t>令和６年</t>
    <phoneticPr fontId="2"/>
  </si>
  <si>
    <t>令和７年</t>
    <rPh sb="0" eb="2">
      <t>レイワ</t>
    </rPh>
    <rPh sb="3" eb="4">
      <t>ネン</t>
    </rPh>
    <phoneticPr fontId="2"/>
  </si>
  <si>
    <t>加入する</t>
    <rPh sb="0" eb="2">
      <t>カニュウ</t>
    </rPh>
    <phoneticPr fontId="2"/>
  </si>
  <si>
    <t>加入しない</t>
    <rPh sb="0" eb="2">
      <t>カニュウ</t>
    </rPh>
    <phoneticPr fontId="2"/>
  </si>
  <si>
    <t>世帯主</t>
    <rPh sb="0" eb="3">
      <t>セタイヌシ</t>
    </rPh>
    <phoneticPr fontId="2"/>
  </si>
  <si>
    <t>世帯主は国民健康保険に加入しますか？</t>
    <rPh sb="0" eb="3">
      <t>セタイヌシ</t>
    </rPh>
    <rPh sb="4" eb="10">
      <t>コクミンケンコウホケン</t>
    </rPh>
    <rPh sb="11" eb="13">
      <t>カニュウ</t>
    </rPh>
    <phoneticPr fontId="2"/>
  </si>
  <si>
    <t>加入者の年齢区分</t>
    <rPh sb="0" eb="3">
      <t>カニュウシャ</t>
    </rPh>
    <rPh sb="4" eb="6">
      <t>ネンレイ</t>
    </rPh>
    <rPh sb="6" eb="8">
      <t>クブン</t>
    </rPh>
    <phoneticPr fontId="2"/>
  </si>
  <si>
    <t>加入者A</t>
    <rPh sb="0" eb="3">
      <t>カニュウシャ</t>
    </rPh>
    <phoneticPr fontId="2"/>
  </si>
  <si>
    <t>加入しない世帯主の所得</t>
    <rPh sb="0" eb="2">
      <t>カニュウ</t>
    </rPh>
    <rPh sb="5" eb="8">
      <t>セタイヌシ</t>
    </rPh>
    <rPh sb="9" eb="11">
      <t>ショトク</t>
    </rPh>
    <phoneticPr fontId="2"/>
  </si>
  <si>
    <t>４０歳未満</t>
    <rPh sb="2" eb="3">
      <t>サイ</t>
    </rPh>
    <rPh sb="3" eb="5">
      <t>ミマン</t>
    </rPh>
    <phoneticPr fontId="2"/>
  </si>
  <si>
    <t>６５歳以上（加入しない世帯主）</t>
    <rPh sb="6" eb="8">
      <t>カニュウ</t>
    </rPh>
    <rPh sb="11" eb="14">
      <t>セタイヌシ</t>
    </rPh>
    <phoneticPr fontId="2"/>
  </si>
  <si>
    <t>年間保険料</t>
    <rPh sb="0" eb="5">
      <t>ネンカンホケンリョウ</t>
    </rPh>
    <phoneticPr fontId="2"/>
  </si>
  <si>
    <t>１か月当たり</t>
    <rPh sb="2" eb="3">
      <t>ゲツ</t>
    </rPh>
    <rPh sb="3" eb="4">
      <t>ア</t>
    </rPh>
    <phoneticPr fontId="2"/>
  </si>
  <si>
    <t>入力画面</t>
    <rPh sb="0" eb="4">
      <t>ニュウリョクガメン</t>
    </rPh>
    <phoneticPr fontId="2"/>
  </si>
  <si>
    <t>①資格喪失の前日までに健康保険の被保険者期間が継続して２か月以上あること</t>
    <rPh sb="1" eb="3">
      <t>シカク</t>
    </rPh>
    <rPh sb="3" eb="5">
      <t>ソウシツ</t>
    </rPh>
    <rPh sb="6" eb="8">
      <t>ゼンジツ</t>
    </rPh>
    <rPh sb="11" eb="15">
      <t>ケンコウホケン</t>
    </rPh>
    <rPh sb="16" eb="20">
      <t>ヒホケンシャ</t>
    </rPh>
    <rPh sb="20" eb="22">
      <t>キカン</t>
    </rPh>
    <rPh sb="23" eb="25">
      <t>ケイゾク</t>
    </rPh>
    <rPh sb="29" eb="30">
      <t>ゲツ</t>
    </rPh>
    <rPh sb="30" eb="32">
      <t>イジョウ</t>
    </rPh>
    <phoneticPr fontId="2"/>
  </si>
  <si>
    <t>　「任意継続被保険者資格取得申出書」を提出していること。（郵送の場合は書類到着日が20日以内）</t>
    <rPh sb="29" eb="31">
      <t>ユウソウ</t>
    </rPh>
    <rPh sb="32" eb="34">
      <t>バアイ</t>
    </rPh>
    <rPh sb="35" eb="37">
      <t>ショルイ</t>
    </rPh>
    <rPh sb="37" eb="40">
      <t>トウチャクビ</t>
    </rPh>
    <rPh sb="43" eb="44">
      <t>カ</t>
    </rPh>
    <rPh sb="44" eb="46">
      <t>イナイ</t>
    </rPh>
    <phoneticPr fontId="2"/>
  </si>
  <si>
    <t>＜注意＞試算結果は、実際の保険料額と異なる場合があります。</t>
    <rPh sb="1" eb="3">
      <t>チュウイ</t>
    </rPh>
    <rPh sb="4" eb="6">
      <t>シサン</t>
    </rPh>
    <rPh sb="6" eb="8">
      <t>ケッカ</t>
    </rPh>
    <rPh sb="10" eb="12">
      <t>ジッサイ</t>
    </rPh>
    <rPh sb="13" eb="16">
      <t>ホケンリョウ</t>
    </rPh>
    <rPh sb="16" eb="17">
      <t>ガク</t>
    </rPh>
    <rPh sb="18" eb="19">
      <t>コト</t>
    </rPh>
    <rPh sb="21" eb="23">
      <t>バアイ</t>
    </rPh>
    <phoneticPr fontId="2"/>
  </si>
  <si>
    <t>医療分
最高限度額
650,000円</t>
    <rPh sb="0" eb="2">
      <t>イリョウ</t>
    </rPh>
    <rPh sb="2" eb="3">
      <t>ブン</t>
    </rPh>
    <rPh sb="4" eb="6">
      <t>サイコウ</t>
    </rPh>
    <rPh sb="6" eb="8">
      <t>ゲンド</t>
    </rPh>
    <rPh sb="8" eb="9">
      <t>ガク</t>
    </rPh>
    <rPh sb="17" eb="18">
      <t>エン</t>
    </rPh>
    <phoneticPr fontId="2"/>
  </si>
  <si>
    <t>後期支援分
最高限度額
240,000円</t>
    <rPh sb="0" eb="2">
      <t>コウキ</t>
    </rPh>
    <rPh sb="2" eb="4">
      <t>シエン</t>
    </rPh>
    <rPh sb="4" eb="5">
      <t>ブン</t>
    </rPh>
    <rPh sb="6" eb="8">
      <t>サイコウ</t>
    </rPh>
    <rPh sb="8" eb="10">
      <t>ゲンド</t>
    </rPh>
    <rPh sb="10" eb="11">
      <t>ガク</t>
    </rPh>
    <rPh sb="19" eb="20">
      <t>エン</t>
    </rPh>
    <phoneticPr fontId="2"/>
  </si>
  <si>
    <t>介護分
最高限度額
170,000円</t>
    <rPh sb="0" eb="2">
      <t>カイゴ</t>
    </rPh>
    <rPh sb="2" eb="3">
      <t>ブン</t>
    </rPh>
    <rPh sb="4" eb="6">
      <t>サイコウ</t>
    </rPh>
    <rPh sb="6" eb="8">
      <t>ゲンド</t>
    </rPh>
    <rPh sb="8" eb="9">
      <t>ガク</t>
    </rPh>
    <rPh sb="17" eb="18">
      <t>エン</t>
    </rPh>
    <phoneticPr fontId="2"/>
  </si>
  <si>
    <t>給与所得者等</t>
    <rPh sb="0" eb="2">
      <t>キュウヨ</t>
    </rPh>
    <rPh sb="2" eb="4">
      <t>ショトク</t>
    </rPh>
    <rPh sb="4" eb="5">
      <t>シャ</t>
    </rPh>
    <rPh sb="5" eb="6">
      <t>トウ</t>
    </rPh>
    <phoneticPr fontId="2"/>
  </si>
  <si>
    <t>未就学児数</t>
    <rPh sb="0" eb="4">
      <t>ミシュウガクジ</t>
    </rPh>
    <rPh sb="4" eb="5">
      <t>スウ</t>
    </rPh>
    <phoneticPr fontId="2"/>
  </si>
  <si>
    <t>↓100円未満切り捨て</t>
    <rPh sb="4" eb="5">
      <t>エン</t>
    </rPh>
    <rPh sb="5" eb="7">
      <t>ミマン</t>
    </rPh>
    <rPh sb="7" eb="8">
      <t>キ</t>
    </rPh>
    <rPh sb="9" eb="10">
      <t>ス</t>
    </rPh>
    <phoneticPr fontId="2"/>
  </si>
  <si>
    <t>手順②収入・所得の入力</t>
    <rPh sb="0" eb="2">
      <t>テジュン</t>
    </rPh>
    <rPh sb="3" eb="5">
      <t>シュウニュウ</t>
    </rPh>
    <rPh sb="6" eb="8">
      <t>ショトク</t>
    </rPh>
    <rPh sb="9" eb="11">
      <t>ニュウリョク</t>
    </rPh>
    <phoneticPr fontId="2"/>
  </si>
  <si>
    <t>手順③年齢区分の入力</t>
    <rPh sb="0" eb="2">
      <t>テジュン</t>
    </rPh>
    <rPh sb="3" eb="7">
      <t>ネンレイクブン</t>
    </rPh>
    <rPh sb="8" eb="10">
      <t>ニュウリョク</t>
    </rPh>
    <phoneticPr fontId="2"/>
  </si>
  <si>
    <r>
      <rPr>
        <b/>
        <sz val="11"/>
        <color theme="0" tint="-0.34998626667073579"/>
        <rFont val="UD デジタル 教科書体 NP-R"/>
        <family val="1"/>
        <charset val="128"/>
      </rPr>
      <t>赤太字</t>
    </r>
    <r>
      <rPr>
        <sz val="11"/>
        <color theme="0" tint="-0.34998626667073579"/>
        <rFont val="UD デジタル 教科書体 NP-R"/>
        <family val="1"/>
        <charset val="128"/>
      </rPr>
      <t>がＲ５修正箇所</t>
    </r>
    <rPh sb="0" eb="1">
      <t>アカ</t>
    </rPh>
    <rPh sb="1" eb="3">
      <t>フトジ</t>
    </rPh>
    <rPh sb="6" eb="8">
      <t>シュウセイ</t>
    </rPh>
    <rPh sb="8" eb="10">
      <t>カショ</t>
    </rPh>
    <phoneticPr fontId="2"/>
  </si>
  <si>
    <t>手順①世帯主の加入有無の選択</t>
    <rPh sb="0" eb="2">
      <t>テジュン</t>
    </rPh>
    <rPh sb="3" eb="6">
      <t>セタイヌシ</t>
    </rPh>
    <rPh sb="7" eb="9">
      <t>カニュウ</t>
    </rPh>
    <rPh sb="9" eb="11">
      <t>ウム</t>
    </rPh>
    <rPh sb="12" eb="14">
      <t>センタク</t>
    </rPh>
    <phoneticPr fontId="2"/>
  </si>
  <si>
    <t>令和６年度諫早市国民健康保険料試算ツール</t>
    <rPh sb="0" eb="1">
      <t>レイ</t>
    </rPh>
    <rPh sb="1" eb="2">
      <t>ワ</t>
    </rPh>
    <rPh sb="3" eb="4">
      <t>ネン</t>
    </rPh>
    <rPh sb="4" eb="5">
      <t>ド</t>
    </rPh>
    <rPh sb="5" eb="8">
      <t>イサハヤシ</t>
    </rPh>
    <rPh sb="8" eb="10">
      <t>コクミン</t>
    </rPh>
    <rPh sb="10" eb="12">
      <t>ケンコウ</t>
    </rPh>
    <rPh sb="12" eb="15">
      <t>ホケンリョウ</t>
    </rPh>
    <rPh sb="15" eb="17">
      <t>シサン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</si>
</sst>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#&quot;円&quot;"/>
    <numFmt numFmtId="178" formatCode="#,##0&quot;人&quot;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b/>
      <sz val="9"/>
      <color indexed="12"/>
      <name val="MS P ゴシック"/>
      <family val="3"/>
      <charset val="128"/>
    </font>
    <font>
      <sz val="11"/>
      <color rgb="FF3F3F76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11"/>
      <color theme="0" tint="-0.34998626667073579"/>
      <name val="UD デジタル 教科書体 NP-R"/>
      <family val="1"/>
      <charset val="128"/>
    </font>
    <font>
      <u/>
      <sz val="14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b/>
      <sz val="10"/>
      <color theme="0" tint="-0.34998626667073579"/>
      <name val="UD デジタル 教科書体 NP-R"/>
      <family val="1"/>
      <charset val="128"/>
    </font>
    <font>
      <sz val="10"/>
      <color theme="0" tint="-0.34998626667073579"/>
      <name val="UD デジタル 教科書体 NP-R"/>
      <family val="1"/>
      <charset val="128"/>
    </font>
    <font>
      <sz val="12"/>
      <color theme="0" tint="-0.34998626667073579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sz val="9"/>
      <color theme="0" tint="-0.34998626667073579"/>
      <name val="UD デジタル 教科書体 NP-R"/>
      <family val="1"/>
      <charset val="128"/>
    </font>
    <font>
      <b/>
      <sz val="11"/>
      <color theme="0" tint="-0.34998626667073579"/>
      <name val="UD デジタル 教科書体 NP-R"/>
      <family val="1"/>
      <charset val="128"/>
    </font>
    <font>
      <sz val="12"/>
      <color theme="0"/>
      <name val="UD デジタル 教科書体 NP-R"/>
      <family val="1"/>
      <charset val="128"/>
    </font>
    <font>
      <b/>
      <sz val="9"/>
      <color theme="0" tint="-0.34998626667073579"/>
      <name val="UD デジタル 教科書体 NP-R"/>
      <family val="1"/>
      <charset val="128"/>
    </font>
    <font>
      <b/>
      <sz val="12"/>
      <color theme="1"/>
      <name val="UD デジタル 教科書体 NP-R"/>
      <family val="1"/>
      <charset val="128"/>
    </font>
    <font>
      <b/>
      <u val="double"/>
      <sz val="16"/>
      <color theme="1"/>
      <name val="UD デジタル 教科書体 NP-R"/>
      <family val="1"/>
      <charset val="128"/>
    </font>
    <font>
      <sz val="11"/>
      <color theme="0"/>
      <name val="UD デジタル 教科書体 NP-R"/>
      <family val="1"/>
      <charset val="128"/>
    </font>
    <font>
      <sz val="8"/>
      <color theme="0" tint="-0.34998626667073579"/>
      <name val="UD デジタル 教科書体 NP-R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6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rgb="FFFFC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6" borderId="13" applyNumberFormat="0" applyAlignment="0" applyProtection="0">
      <alignment vertical="center"/>
    </xf>
    <xf numFmtId="0" fontId="8" fillId="7" borderId="14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38" fontId="11" fillId="0" borderId="0" xfId="1" applyFont="1" applyProtection="1">
      <alignment vertical="center"/>
    </xf>
    <xf numFmtId="38" fontId="12" fillId="0" borderId="0" xfId="1" applyFont="1" applyFill="1" applyBorder="1" applyProtection="1">
      <alignment vertical="center"/>
    </xf>
    <xf numFmtId="38" fontId="11" fillId="0" borderId="0" xfId="1" applyFont="1" applyAlignment="1" applyProtection="1">
      <alignment horizontal="right" vertical="center"/>
    </xf>
    <xf numFmtId="49" fontId="11" fillId="0" borderId="0" xfId="1" applyNumberFormat="1" applyFont="1" applyFill="1" applyProtection="1">
      <alignment vertical="center"/>
    </xf>
    <xf numFmtId="38" fontId="14" fillId="0" borderId="0" xfId="1" applyFont="1" applyProtection="1">
      <alignment vertical="center"/>
    </xf>
    <xf numFmtId="38" fontId="14" fillId="0" borderId="0" xfId="1" applyFont="1" applyAlignment="1" applyProtection="1">
      <alignment vertical="center" wrapText="1"/>
    </xf>
    <xf numFmtId="38" fontId="14" fillId="0" borderId="0" xfId="1" applyFont="1" applyBorder="1" applyAlignment="1" applyProtection="1">
      <alignment vertical="center"/>
    </xf>
    <xf numFmtId="38" fontId="14" fillId="0" borderId="0" xfId="1" applyFont="1" applyBorder="1" applyAlignment="1" applyProtection="1">
      <alignment horizontal="center" vertical="center"/>
    </xf>
    <xf numFmtId="38" fontId="14" fillId="2" borderId="10" xfId="1" applyFont="1" applyFill="1" applyBorder="1" applyAlignment="1" applyProtection="1">
      <alignment horizontal="center" vertical="center" shrinkToFit="1"/>
      <protection locked="0"/>
    </xf>
    <xf numFmtId="38" fontId="15" fillId="0" borderId="0" xfId="1" applyFont="1" applyFill="1" applyBorder="1" applyAlignment="1" applyProtection="1"/>
    <xf numFmtId="38" fontId="12" fillId="0" borderId="0" xfId="1" applyFont="1" applyFill="1" applyBorder="1" applyAlignment="1" applyProtection="1">
      <alignment horizontal="center" vertical="center"/>
    </xf>
    <xf numFmtId="38" fontId="16" fillId="0" borderId="0" xfId="1" applyFont="1" applyFill="1" applyBorder="1" applyAlignment="1" applyProtection="1">
      <alignment horizontal="center" vertical="center"/>
    </xf>
    <xf numFmtId="38" fontId="12" fillId="0" borderId="0" xfId="1" applyFont="1" applyFill="1" applyBorder="1" applyAlignment="1" applyProtection="1">
      <alignment vertical="center"/>
    </xf>
    <xf numFmtId="38" fontId="17" fillId="0" borderId="0" xfId="1" applyFont="1" applyFill="1" applyBorder="1" applyAlignment="1" applyProtection="1">
      <alignment vertical="center"/>
    </xf>
    <xf numFmtId="177" fontId="14" fillId="0" borderId="1" xfId="1" applyNumberFormat="1" applyFont="1" applyFill="1" applyBorder="1" applyAlignment="1" applyProtection="1">
      <alignment vertical="center" shrinkToFit="1"/>
    </xf>
    <xf numFmtId="38" fontId="14" fillId="4" borderId="0" xfId="1" applyFont="1" applyFill="1" applyAlignment="1" applyProtection="1">
      <alignment vertical="center" shrinkToFit="1"/>
    </xf>
    <xf numFmtId="38" fontId="14" fillId="0" borderId="0" xfId="1" applyFont="1" applyAlignment="1" applyProtection="1">
      <alignment horizontal="center" vertical="center"/>
    </xf>
    <xf numFmtId="10" fontId="12" fillId="0" borderId="0" xfId="1" applyNumberFormat="1" applyFont="1" applyFill="1" applyBorder="1" applyProtection="1">
      <alignment vertical="center"/>
    </xf>
    <xf numFmtId="38" fontId="17" fillId="0" borderId="0" xfId="1" applyFont="1" applyFill="1" applyBorder="1" applyProtection="1">
      <alignment vertical="center"/>
    </xf>
    <xf numFmtId="177" fontId="18" fillId="0" borderId="1" xfId="1" applyNumberFormat="1" applyFont="1" applyBorder="1" applyAlignment="1" applyProtection="1">
      <alignment vertical="center" shrinkToFit="1"/>
    </xf>
    <xf numFmtId="38" fontId="14" fillId="0" borderId="0" xfId="1" applyFont="1" applyFill="1" applyBorder="1" applyProtection="1">
      <alignment vertical="center"/>
    </xf>
    <xf numFmtId="38" fontId="14" fillId="0" borderId="0" xfId="1" applyFont="1" applyFill="1" applyBorder="1" applyAlignment="1" applyProtection="1">
      <alignment horizontal="center" vertical="center"/>
    </xf>
    <xf numFmtId="38" fontId="14" fillId="0" borderId="0" xfId="1" applyFont="1" applyAlignment="1" applyProtection="1">
      <alignment horizontal="center" vertical="center" shrinkToFit="1"/>
    </xf>
    <xf numFmtId="177" fontId="12" fillId="0" borderId="0" xfId="1" applyNumberFormat="1" applyFont="1" applyFill="1" applyBorder="1" applyProtection="1">
      <alignment vertical="center"/>
    </xf>
    <xf numFmtId="38" fontId="19" fillId="0" borderId="0" xfId="1" applyFont="1" applyFill="1" applyBorder="1" applyAlignment="1" applyProtection="1">
      <alignment vertical="center" wrapText="1"/>
    </xf>
    <xf numFmtId="177" fontId="14" fillId="0" borderId="1" xfId="1" applyNumberFormat="1" applyFont="1" applyBorder="1" applyAlignment="1" applyProtection="1">
      <alignment vertical="center" shrinkToFit="1"/>
    </xf>
    <xf numFmtId="177" fontId="14" fillId="0" borderId="2" xfId="1" applyNumberFormat="1" applyFont="1" applyBorder="1" applyAlignment="1" applyProtection="1">
      <alignment vertical="center" shrinkToFit="1"/>
    </xf>
    <xf numFmtId="38" fontId="14" fillId="10" borderId="0" xfId="1" applyFont="1" applyFill="1" applyProtection="1">
      <alignment vertical="center"/>
    </xf>
    <xf numFmtId="177" fontId="14" fillId="2" borderId="27" xfId="1" applyNumberFormat="1" applyFont="1" applyFill="1" applyBorder="1" applyAlignment="1" applyProtection="1">
      <alignment vertical="center" shrinkToFit="1"/>
      <protection locked="0"/>
    </xf>
    <xf numFmtId="177" fontId="14" fillId="2" borderId="11" xfId="1" applyNumberFormat="1" applyFont="1" applyFill="1" applyBorder="1" applyAlignment="1" applyProtection="1">
      <alignment vertical="center" shrinkToFit="1"/>
      <protection locked="0"/>
    </xf>
    <xf numFmtId="177" fontId="14" fillId="2" borderId="12" xfId="1" applyNumberFormat="1" applyFont="1" applyFill="1" applyBorder="1" applyAlignment="1" applyProtection="1">
      <alignment vertical="center" shrinkToFit="1"/>
      <protection locked="0"/>
    </xf>
    <xf numFmtId="38" fontId="14" fillId="0" borderId="0" xfId="1" applyFont="1" applyAlignment="1" applyProtection="1">
      <alignment vertical="center" shrinkToFit="1"/>
    </xf>
    <xf numFmtId="38" fontId="14" fillId="5" borderId="0" xfId="1" applyFont="1" applyFill="1" applyBorder="1" applyAlignment="1" applyProtection="1">
      <alignment horizontal="center" vertical="center"/>
    </xf>
    <xf numFmtId="177" fontId="14" fillId="0" borderId="0" xfId="1" applyNumberFormat="1" applyFont="1" applyBorder="1" applyProtection="1">
      <alignment vertical="center"/>
    </xf>
    <xf numFmtId="38" fontId="14" fillId="10" borderId="28" xfId="1" applyFont="1" applyFill="1" applyBorder="1" applyProtection="1">
      <alignment vertical="center"/>
    </xf>
    <xf numFmtId="177" fontId="14" fillId="2" borderId="21" xfId="1" applyNumberFormat="1" applyFont="1" applyFill="1" applyBorder="1" applyAlignment="1" applyProtection="1">
      <alignment vertical="center" shrinkToFit="1"/>
      <protection locked="0"/>
    </xf>
    <xf numFmtId="177" fontId="14" fillId="2" borderId="22" xfId="1" applyNumberFormat="1" applyFont="1" applyFill="1" applyBorder="1" applyAlignment="1" applyProtection="1">
      <alignment vertical="center" shrinkToFit="1"/>
      <protection locked="0"/>
    </xf>
    <xf numFmtId="177" fontId="14" fillId="2" borderId="23" xfId="1" applyNumberFormat="1" applyFont="1" applyFill="1" applyBorder="1" applyAlignment="1" applyProtection="1">
      <alignment vertical="center" shrinkToFit="1"/>
      <protection locked="0"/>
    </xf>
    <xf numFmtId="38" fontId="16" fillId="0" borderId="0" xfId="1" applyFont="1" applyFill="1" applyBorder="1" applyProtection="1">
      <alignment vertical="center"/>
    </xf>
    <xf numFmtId="177" fontId="20" fillId="0" borderId="0" xfId="1" applyNumberFormat="1" applyFont="1" applyFill="1" applyBorder="1" applyProtection="1">
      <alignment vertical="center"/>
    </xf>
    <xf numFmtId="177" fontId="14" fillId="2" borderId="24" xfId="1" applyNumberFormat="1" applyFont="1" applyFill="1" applyBorder="1" applyProtection="1">
      <alignment vertical="center"/>
      <protection locked="0"/>
    </xf>
    <xf numFmtId="177" fontId="14" fillId="2" borderId="20" xfId="1" applyNumberFormat="1" applyFont="1" applyFill="1" applyBorder="1" applyProtection="1">
      <alignment vertical="center"/>
      <protection locked="0"/>
    </xf>
    <xf numFmtId="177" fontId="14" fillId="2" borderId="25" xfId="1" applyNumberFormat="1" applyFont="1" applyFill="1" applyBorder="1" applyProtection="1">
      <alignment vertical="center"/>
      <protection locked="0"/>
    </xf>
    <xf numFmtId="177" fontId="14" fillId="2" borderId="26" xfId="1" applyNumberFormat="1" applyFont="1" applyFill="1" applyBorder="1" applyProtection="1">
      <alignment vertical="center"/>
      <protection locked="0"/>
    </xf>
    <xf numFmtId="38" fontId="12" fillId="0" borderId="0" xfId="1" applyFont="1" applyFill="1" applyBorder="1" applyAlignment="1" applyProtection="1">
      <alignment vertical="center" shrinkToFit="1"/>
    </xf>
    <xf numFmtId="38" fontId="14" fillId="0" borderId="0" xfId="1" applyFont="1" applyBorder="1" applyAlignment="1" applyProtection="1">
      <alignment horizontal="center" vertical="center" wrapText="1"/>
    </xf>
    <xf numFmtId="177" fontId="14" fillId="0" borderId="0" xfId="1" applyNumberFormat="1" applyFont="1" applyFill="1" applyBorder="1" applyAlignment="1" applyProtection="1">
      <alignment vertical="center" shrinkToFit="1"/>
    </xf>
    <xf numFmtId="38" fontId="20" fillId="0" borderId="0" xfId="1" applyFont="1" applyFill="1" applyBorder="1" applyProtection="1">
      <alignment vertical="center"/>
    </xf>
    <xf numFmtId="38" fontId="21" fillId="0" borderId="0" xfId="1" applyFont="1" applyFill="1" applyAlignment="1" applyProtection="1">
      <alignment horizontal="right" vertical="center"/>
    </xf>
    <xf numFmtId="177" fontId="21" fillId="0" borderId="0" xfId="1" applyNumberFormat="1" applyFont="1" applyFill="1" applyProtection="1">
      <alignment vertical="center"/>
      <protection locked="0"/>
    </xf>
    <xf numFmtId="10" fontId="14" fillId="0" borderId="4" xfId="2" applyNumberFormat="1" applyFont="1" applyBorder="1" applyAlignment="1" applyProtection="1">
      <alignment horizontal="left" vertical="top"/>
    </xf>
    <xf numFmtId="49" fontId="14" fillId="0" borderId="0" xfId="1" applyNumberFormat="1" applyFont="1" applyBorder="1" applyAlignment="1" applyProtection="1">
      <alignment horizontal="left" vertical="top"/>
    </xf>
    <xf numFmtId="177" fontId="14" fillId="0" borderId="0" xfId="1" applyNumberFormat="1" applyFont="1" applyFill="1" applyAlignment="1" applyProtection="1">
      <alignment vertical="center" shrinkToFit="1"/>
    </xf>
    <xf numFmtId="177" fontId="14" fillId="0" borderId="5" xfId="1" applyNumberFormat="1" applyFont="1" applyBorder="1" applyAlignment="1" applyProtection="1">
      <alignment horizontal="center" vertical="center"/>
    </xf>
    <xf numFmtId="38" fontId="14" fillId="0" borderId="0" xfId="1" applyFont="1" applyBorder="1" applyProtection="1">
      <alignment vertical="center"/>
    </xf>
    <xf numFmtId="38" fontId="14" fillId="0" borderId="0" xfId="1" applyFont="1" applyFill="1" applyAlignment="1" applyProtection="1">
      <alignment vertical="center" shrinkToFit="1"/>
    </xf>
    <xf numFmtId="38" fontId="14" fillId="0" borderId="4" xfId="1" applyNumberFormat="1" applyFont="1" applyBorder="1" applyAlignment="1" applyProtection="1">
      <alignment horizontal="left" vertical="top" shrinkToFit="1"/>
    </xf>
    <xf numFmtId="177" fontId="14" fillId="0" borderId="9" xfId="1" applyNumberFormat="1" applyFont="1" applyBorder="1" applyAlignment="1" applyProtection="1">
      <alignment horizontal="center" vertical="center"/>
    </xf>
    <xf numFmtId="38" fontId="14" fillId="0" borderId="0" xfId="1" applyFont="1" applyAlignment="1" applyProtection="1">
      <alignment horizontal="left" shrinkToFit="1"/>
    </xf>
    <xf numFmtId="38" fontId="14" fillId="0" borderId="0" xfId="1" applyFont="1" applyBorder="1" applyAlignment="1" applyProtection="1">
      <alignment horizontal="right" shrinkToFit="1"/>
    </xf>
    <xf numFmtId="178" fontId="14" fillId="0" borderId="0" xfId="1" applyNumberFormat="1" applyFont="1" applyAlignment="1" applyProtection="1">
      <alignment horizontal="left" vertical="center" indent="1"/>
    </xf>
    <xf numFmtId="38" fontId="14" fillId="0" borderId="7" xfId="1" applyFont="1" applyBorder="1" applyAlignment="1" applyProtection="1">
      <alignment horizontal="center" vertical="center" shrinkToFit="1"/>
    </xf>
    <xf numFmtId="38" fontId="14" fillId="0" borderId="4" xfId="1" applyFont="1" applyBorder="1" applyAlignment="1" applyProtection="1">
      <alignment horizontal="center" vertical="center" shrinkToFit="1"/>
    </xf>
    <xf numFmtId="176" fontId="14" fillId="0" borderId="6" xfId="1" applyNumberFormat="1" applyFont="1" applyBorder="1" applyAlignment="1" applyProtection="1">
      <alignment horizontal="center" vertical="center"/>
    </xf>
    <xf numFmtId="38" fontId="14" fillId="0" borderId="0" xfId="1" applyFont="1" applyAlignment="1" applyProtection="1">
      <alignment horizontal="right" vertical="center" shrinkToFit="1"/>
    </xf>
    <xf numFmtId="38" fontId="14" fillId="2" borderId="17" xfId="1" applyFont="1" applyFill="1" applyBorder="1" applyAlignment="1" applyProtection="1">
      <alignment horizontal="center" vertical="center" shrinkToFit="1"/>
      <protection locked="0"/>
    </xf>
    <xf numFmtId="38" fontId="14" fillId="2" borderId="18" xfId="1" applyFont="1" applyFill="1" applyBorder="1" applyAlignment="1" applyProtection="1">
      <alignment horizontal="center" vertical="center" shrinkToFit="1"/>
      <protection locked="0"/>
    </xf>
    <xf numFmtId="38" fontId="14" fillId="2" borderId="16" xfId="1" applyFont="1" applyFill="1" applyBorder="1" applyAlignment="1" applyProtection="1">
      <alignment horizontal="center" vertical="center" shrinkToFit="1"/>
      <protection locked="0"/>
    </xf>
    <xf numFmtId="38" fontId="14" fillId="2" borderId="15" xfId="1" applyFont="1" applyFill="1" applyBorder="1" applyAlignment="1" applyProtection="1">
      <alignment horizontal="center" vertical="center" shrinkToFit="1"/>
      <protection locked="0"/>
    </xf>
    <xf numFmtId="0" fontId="22" fillId="0" borderId="0" xfId="4" applyFont="1" applyFill="1" applyBorder="1" applyAlignment="1" applyProtection="1">
      <alignment horizontal="center" vertical="center"/>
    </xf>
    <xf numFmtId="0" fontId="22" fillId="0" borderId="0" xfId="4" applyFont="1" applyFill="1" applyBorder="1" applyAlignment="1" applyProtection="1">
      <alignment horizontal="centerContinuous" vertical="center"/>
    </xf>
    <xf numFmtId="0" fontId="22" fillId="0" borderId="0" xfId="4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Protection="1">
      <alignment vertical="center"/>
    </xf>
    <xf numFmtId="177" fontId="14" fillId="0" borderId="6" xfId="1" applyNumberFormat="1" applyFont="1" applyBorder="1" applyAlignment="1" applyProtection="1">
      <alignment horizontal="center" vertical="center" shrinkToFit="1"/>
    </xf>
    <xf numFmtId="177" fontId="14" fillId="0" borderId="9" xfId="1" applyNumberFormat="1" applyFont="1" applyBorder="1" applyAlignment="1" applyProtection="1">
      <alignment horizontal="center" vertical="center" shrinkToFit="1"/>
    </xf>
    <xf numFmtId="176" fontId="14" fillId="0" borderId="0" xfId="1" applyNumberFormat="1" applyFont="1" applyBorder="1" applyAlignment="1" applyProtection="1">
      <alignment horizontal="center"/>
    </xf>
    <xf numFmtId="38" fontId="14" fillId="0" borderId="0" xfId="1" applyFont="1" applyFill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left" vertical="center"/>
    </xf>
    <xf numFmtId="38" fontId="14" fillId="0" borderId="8" xfId="1" applyFont="1" applyBorder="1" applyAlignment="1" applyProtection="1">
      <alignment horizontal="center" vertical="center" shrinkToFit="1"/>
    </xf>
    <xf numFmtId="38" fontId="14" fillId="3" borderId="8" xfId="1" applyFont="1" applyFill="1" applyBorder="1" applyAlignment="1" applyProtection="1">
      <alignment horizontal="center" vertical="center" shrinkToFit="1"/>
    </xf>
    <xf numFmtId="38" fontId="12" fillId="0" borderId="0" xfId="1" applyFont="1" applyFill="1" applyBorder="1" applyAlignment="1" applyProtection="1">
      <alignment horizontal="left" vertical="center"/>
    </xf>
    <xf numFmtId="177" fontId="23" fillId="0" borderId="2" xfId="1" applyNumberFormat="1" applyFont="1" applyBorder="1" applyProtection="1">
      <alignment vertical="center"/>
    </xf>
    <xf numFmtId="177" fontId="14" fillId="3" borderId="2" xfId="1" applyNumberFormat="1" applyFont="1" applyFill="1" applyBorder="1" applyProtection="1">
      <alignment vertical="center"/>
    </xf>
    <xf numFmtId="38" fontId="17" fillId="0" borderId="0" xfId="1" applyFont="1" applyFill="1" applyBorder="1" applyAlignment="1" applyProtection="1">
      <alignment horizontal="center" vertical="center" shrinkToFit="1"/>
    </xf>
    <xf numFmtId="38" fontId="17" fillId="0" borderId="0" xfId="1" applyFont="1" applyFill="1" applyBorder="1" applyAlignment="1" applyProtection="1">
      <alignment vertical="center" shrinkToFit="1"/>
    </xf>
    <xf numFmtId="38" fontId="23" fillId="0" borderId="0" xfId="1" applyFont="1" applyBorder="1" applyProtection="1">
      <alignment vertical="center"/>
    </xf>
    <xf numFmtId="38" fontId="11" fillId="0" borderId="0" xfId="1" applyFont="1" applyBorder="1" applyAlignment="1" applyProtection="1">
      <alignment horizontal="center" vertical="center"/>
    </xf>
    <xf numFmtId="38" fontId="21" fillId="0" borderId="0" xfId="1" applyFont="1" applyFill="1" applyBorder="1" applyAlignment="1" applyProtection="1">
      <alignment horizontal="center" vertical="center" shrinkToFit="1"/>
      <protection locked="0"/>
    </xf>
    <xf numFmtId="38" fontId="11" fillId="0" borderId="0" xfId="1" applyFont="1" applyBorder="1" applyProtection="1">
      <alignment vertical="center"/>
    </xf>
    <xf numFmtId="38" fontId="17" fillId="0" borderId="0" xfId="1" applyFont="1" applyFill="1" applyBorder="1" applyAlignment="1" applyProtection="1">
      <alignment horizontal="left" vertical="center" shrinkToFit="1"/>
    </xf>
    <xf numFmtId="38" fontId="25" fillId="0" borderId="0" xfId="1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right" vertical="center"/>
    </xf>
    <xf numFmtId="38" fontId="26" fillId="0" borderId="0" xfId="1" applyFont="1" applyFill="1" applyBorder="1" applyProtection="1">
      <alignment vertical="center"/>
    </xf>
    <xf numFmtId="0" fontId="19" fillId="0" borderId="0" xfId="0" applyFont="1" applyFill="1" applyBorder="1" applyProtection="1">
      <alignment vertical="center"/>
    </xf>
    <xf numFmtId="38" fontId="12" fillId="0" borderId="0" xfId="3" applyNumberFormat="1" applyFont="1" applyFill="1" applyBorder="1" applyProtection="1">
      <alignment vertical="center"/>
    </xf>
    <xf numFmtId="38" fontId="16" fillId="0" borderId="0" xfId="3" applyNumberFormat="1" applyFont="1" applyFill="1" applyBorder="1" applyProtection="1">
      <alignment vertical="center"/>
    </xf>
    <xf numFmtId="38" fontId="12" fillId="0" borderId="0" xfId="0" applyNumberFormat="1" applyFont="1" applyFill="1" applyBorder="1" applyProtection="1">
      <alignment vertical="center"/>
    </xf>
    <xf numFmtId="0" fontId="16" fillId="0" borderId="0" xfId="0" applyFont="1" applyFill="1" applyBorder="1" applyProtection="1">
      <alignment vertical="center"/>
    </xf>
    <xf numFmtId="38" fontId="12" fillId="0" borderId="0" xfId="5" applyNumberFormat="1" applyFont="1" applyFill="1" applyBorder="1" applyProtection="1">
      <alignment vertical="center"/>
    </xf>
    <xf numFmtId="38" fontId="20" fillId="0" borderId="0" xfId="1" applyFont="1" applyFill="1" applyBorder="1" applyAlignment="1" applyProtection="1">
      <alignment vertical="center" shrinkToFit="1"/>
    </xf>
    <xf numFmtId="38" fontId="12" fillId="0" borderId="0" xfId="6" applyNumberFormat="1" applyFont="1" applyFill="1" applyBorder="1" applyProtection="1">
      <alignment vertical="center"/>
    </xf>
    <xf numFmtId="38" fontId="15" fillId="0" borderId="0" xfId="3" applyNumberFormat="1" applyFont="1" applyFill="1" applyBorder="1" applyProtection="1">
      <alignment vertical="center"/>
    </xf>
    <xf numFmtId="38" fontId="10" fillId="0" borderId="31" xfId="1" applyFont="1" applyBorder="1" applyAlignment="1" applyProtection="1">
      <alignment horizontal="center" vertical="center"/>
    </xf>
    <xf numFmtId="38" fontId="10" fillId="0" borderId="3" xfId="1" applyFont="1" applyBorder="1" applyAlignment="1" applyProtection="1">
      <alignment horizontal="center" vertical="center"/>
    </xf>
    <xf numFmtId="38" fontId="10" fillId="0" borderId="29" xfId="1" applyFont="1" applyBorder="1" applyAlignment="1" applyProtection="1">
      <alignment horizontal="center" vertical="center"/>
    </xf>
    <xf numFmtId="38" fontId="10" fillId="0" borderId="30" xfId="1" applyFont="1" applyBorder="1" applyAlignment="1" applyProtection="1">
      <alignment horizontal="center" vertical="center"/>
    </xf>
    <xf numFmtId="38" fontId="12" fillId="0" borderId="0" xfId="1" applyFont="1" applyFill="1" applyBorder="1" applyAlignment="1" applyProtection="1">
      <alignment horizontal="center" vertical="center" shrinkToFit="1"/>
    </xf>
    <xf numFmtId="38" fontId="14" fillId="0" borderId="6" xfId="1" applyFont="1" applyBorder="1" applyAlignment="1" applyProtection="1">
      <alignment horizontal="center" vertical="center"/>
    </xf>
    <xf numFmtId="38" fontId="14" fillId="0" borderId="5" xfId="1" applyFont="1" applyBorder="1" applyAlignment="1" applyProtection="1">
      <alignment horizontal="center" vertical="center"/>
    </xf>
    <xf numFmtId="38" fontId="14" fillId="0" borderId="4" xfId="1" applyFont="1" applyBorder="1" applyAlignment="1" applyProtection="1">
      <alignment horizontal="center" vertical="center"/>
    </xf>
    <xf numFmtId="38" fontId="14" fillId="0" borderId="9" xfId="1" applyFont="1" applyBorder="1" applyAlignment="1" applyProtection="1">
      <alignment horizontal="center" vertical="center"/>
    </xf>
    <xf numFmtId="38" fontId="14" fillId="0" borderId="4" xfId="1" applyFont="1" applyBorder="1" applyAlignment="1" applyProtection="1">
      <alignment horizontal="center" vertical="center" wrapText="1"/>
    </xf>
    <xf numFmtId="38" fontId="14" fillId="10" borderId="0" xfId="1" applyFont="1" applyFill="1" applyAlignment="1" applyProtection="1">
      <alignment horizontal="left" vertical="center"/>
    </xf>
    <xf numFmtId="38" fontId="14" fillId="10" borderId="19" xfId="1" applyFont="1" applyFill="1" applyBorder="1" applyAlignment="1" applyProtection="1">
      <alignment horizontal="left" vertical="center"/>
    </xf>
    <xf numFmtId="38" fontId="10" fillId="0" borderId="0" xfId="1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left" vertical="center"/>
    </xf>
    <xf numFmtId="38" fontId="13" fillId="0" borderId="0" xfId="1" applyFont="1" applyAlignment="1" applyProtection="1">
      <alignment horizontal="left"/>
    </xf>
    <xf numFmtId="38" fontId="13" fillId="0" borderId="0" xfId="1" applyFont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 textRotation="255"/>
    </xf>
    <xf numFmtId="38" fontId="12" fillId="0" borderId="0" xfId="1" applyFont="1" applyFill="1" applyBorder="1" applyAlignment="1" applyProtection="1">
      <alignment horizontal="center" vertical="center"/>
    </xf>
    <xf numFmtId="38" fontId="12" fillId="0" borderId="0" xfId="1" applyFont="1" applyFill="1" applyBorder="1" applyAlignment="1" applyProtection="1">
      <alignment horizontal="left" vertical="center" wrapText="1"/>
    </xf>
    <xf numFmtId="38" fontId="24" fillId="0" borderId="0" xfId="1" applyFont="1" applyBorder="1" applyAlignment="1" applyProtection="1">
      <alignment horizontal="center" vertical="center"/>
    </xf>
    <xf numFmtId="177" fontId="14" fillId="0" borderId="4" xfId="1" applyNumberFormat="1" applyFont="1" applyBorder="1" applyAlignment="1" applyProtection="1">
      <alignment horizontal="center" vertical="center"/>
    </xf>
    <xf numFmtId="177" fontId="14" fillId="0" borderId="5" xfId="1" applyNumberFormat="1" applyFont="1" applyBorder="1" applyAlignment="1" applyProtection="1">
      <alignment horizontal="center" vertical="center"/>
    </xf>
  </cellXfs>
  <cellStyles count="7">
    <cellStyle name="アクセント 5" xfId="5" builtinId="45"/>
    <cellStyle name="アクセント 6" xfId="6" builtinId="49"/>
    <cellStyle name="チェック セル" xfId="4" builtinId="23"/>
    <cellStyle name="パーセント" xfId="2" builtinId="5"/>
    <cellStyle name="桁区切り" xfId="1" builtinId="6"/>
    <cellStyle name="入力" xfId="3" builtinId="20"/>
    <cellStyle name="標準" xfId="0" builtinId="0"/>
  </cellStyles>
  <dxfs count="7"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66"/>
      <color rgb="FFFFFFCC"/>
      <color rgb="FFCCFF99"/>
      <color rgb="FFFF99CC"/>
      <color rgb="FFFF0066"/>
      <color rgb="FFFF7C8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205B2-F157-4E94-800C-FB948BEAE407}">
  <sheetPr codeName="Sheet10">
    <tabColor rgb="FFFFC000"/>
  </sheetPr>
  <dimension ref="B1:BB1254"/>
  <sheetViews>
    <sheetView tabSelected="1" view="pageBreakPreview" zoomScale="70" zoomScaleNormal="40" zoomScaleSheetLayoutView="70" zoomScalePageLayoutView="40" workbookViewId="0">
      <selection activeCell="M4" sqref="M4"/>
    </sheetView>
  </sheetViews>
  <sheetFormatPr defaultColWidth="9" defaultRowHeight="15"/>
  <cols>
    <col min="1" max="1" width="2.625" style="1" customWidth="1"/>
    <col min="2" max="8" width="14.75" style="1" customWidth="1"/>
    <col min="9" max="9" width="3.5" style="1" customWidth="1"/>
    <col min="10" max="10" width="3.25" style="1" customWidth="1"/>
    <col min="11" max="11" width="24" style="1" customWidth="1"/>
    <col min="12" max="15" width="18.625" style="1" customWidth="1"/>
    <col min="16" max="17" width="3.5" style="1" customWidth="1"/>
    <col min="18" max="19" width="3.75" style="2" hidden="1" customWidth="1"/>
    <col min="20" max="20" width="11.375" style="2" hidden="1" customWidth="1"/>
    <col min="21" max="21" width="11.625" style="2" hidden="1" customWidth="1"/>
    <col min="22" max="22" width="9.75" style="2" hidden="1" customWidth="1"/>
    <col min="23" max="23" width="15" style="2" hidden="1" customWidth="1"/>
    <col min="24" max="24" width="10.875" style="2" hidden="1" customWidth="1"/>
    <col min="25" max="25" width="10" style="2" hidden="1" customWidth="1"/>
    <col min="26" max="26" width="4.5" style="2" hidden="1" customWidth="1"/>
    <col min="27" max="27" width="17.25" style="2" hidden="1" customWidth="1"/>
    <col min="28" max="28" width="6.875" style="2" hidden="1" customWidth="1"/>
    <col min="29" max="29" width="9.75" style="2" hidden="1" customWidth="1"/>
    <col min="30" max="32" width="12.625" style="2" hidden="1" customWidth="1"/>
    <col min="33" max="33" width="9" style="2" hidden="1" customWidth="1"/>
    <col min="34" max="34" width="13.625" style="2" hidden="1" customWidth="1"/>
    <col min="35" max="35" width="9.625" style="2" hidden="1" customWidth="1"/>
    <col min="36" max="49" width="9" style="2" hidden="1" customWidth="1"/>
    <col min="50" max="54" width="0" style="2" hidden="1" customWidth="1"/>
    <col min="55" max="87" width="0" style="1" hidden="1" customWidth="1"/>
    <col min="88" max="16384" width="9" style="1"/>
  </cols>
  <sheetData>
    <row r="1" spans="2:52" ht="30" customHeight="1">
      <c r="B1" s="115" t="s">
        <v>146</v>
      </c>
      <c r="C1" s="115"/>
      <c r="D1" s="115"/>
      <c r="E1" s="115"/>
      <c r="F1" s="115"/>
      <c r="G1" s="115"/>
      <c r="H1" s="115"/>
      <c r="K1" s="104" t="s">
        <v>132</v>
      </c>
      <c r="L1" s="105"/>
      <c r="M1" s="105"/>
      <c r="N1" s="105"/>
      <c r="O1" s="105"/>
      <c r="P1" s="106"/>
    </row>
    <row r="2" spans="2:52" ht="25.5" customHeight="1">
      <c r="G2" s="3"/>
      <c r="H2" s="4"/>
      <c r="K2" s="103"/>
      <c r="L2" s="103"/>
      <c r="M2" s="103"/>
      <c r="N2" s="103"/>
      <c r="O2" s="103"/>
      <c r="P2" s="103"/>
      <c r="AT2" s="120" t="s">
        <v>79</v>
      </c>
      <c r="AU2" s="120"/>
      <c r="AV2" s="121" t="s">
        <v>80</v>
      </c>
    </row>
    <row r="3" spans="2:52" ht="44.25" customHeight="1" thickBot="1">
      <c r="B3" s="5" t="s">
        <v>118</v>
      </c>
      <c r="C3" s="6" t="str">
        <f>IF(M4="","世帯主","世帯主（"&amp;M4&amp;"）")</f>
        <v>世帯主</v>
      </c>
      <c r="D3" s="5" t="str">
        <f>IF(M16="","","加入者A ")</f>
        <v/>
      </c>
      <c r="E3" s="5" t="str">
        <f>IF(N16="","","加入者B ")</f>
        <v/>
      </c>
      <c r="F3" s="5" t="str">
        <f>IF(O16="","","加入者C ")</f>
        <v/>
      </c>
      <c r="G3" s="5" t="s">
        <v>127</v>
      </c>
      <c r="H3" s="5"/>
      <c r="I3" s="7"/>
      <c r="J3" s="8"/>
      <c r="K3" s="116" t="s">
        <v>145</v>
      </c>
      <c r="L3" s="116"/>
      <c r="M3" s="116"/>
      <c r="N3" s="116"/>
      <c r="O3" s="116"/>
      <c r="P3" s="116"/>
      <c r="Q3" s="5"/>
      <c r="T3" s="10" t="s">
        <v>35</v>
      </c>
      <c r="V3" s="2" t="s">
        <v>36</v>
      </c>
      <c r="AD3" s="11" t="s">
        <v>4</v>
      </c>
      <c r="AE3" s="12" t="s">
        <v>5</v>
      </c>
      <c r="AF3" s="11" t="s">
        <v>6</v>
      </c>
      <c r="AI3" s="13" t="s">
        <v>41</v>
      </c>
      <c r="AJ3" s="13"/>
      <c r="AL3" s="2" t="s">
        <v>43</v>
      </c>
      <c r="AT3" s="11" t="s">
        <v>81</v>
      </c>
      <c r="AU3" s="11" t="s">
        <v>82</v>
      </c>
      <c r="AV3" s="121"/>
      <c r="AX3" s="14" t="s">
        <v>121</v>
      </c>
      <c r="AY3" s="2" t="s">
        <v>128</v>
      </c>
    </row>
    <row r="4" spans="2:52" ht="45" customHeight="1" thickBot="1">
      <c r="B4" s="5" t="s">
        <v>2</v>
      </c>
      <c r="C4" s="15">
        <f>IF($M$4="加入しない","",IF(L11="",IF($L$10=0,0,IF(AND(L7&gt;8500000,O24&gt;0),L10-MIN(150000,ROUNDUP((L10-8500000)*0.1,$L$10)),L10)),L11))</f>
        <v>0</v>
      </c>
      <c r="D4" s="15" t="str">
        <f>IF(M11="",IF(M16="","",IF(AND(M7&gt;8500000,O25&gt;0),M10-MIN(150000,ROUNDUP((M10-8500000)*0.1,$M$10)),M10)),M11)</f>
        <v/>
      </c>
      <c r="E4" s="15" t="str">
        <f>IF(N11="",IF(N16="","",$N$10),N11)</f>
        <v/>
      </c>
      <c r="F4" s="15" t="str">
        <f>IF(O11="",IF(O16="","",$O$10),O11)</f>
        <v/>
      </c>
      <c r="G4" s="16">
        <f>IF(O23="",0-IF(L13="",0,L13)-IF(M13="",0,M13)-IF(N13="",0,N13)-IF(O13="",0,O13))</f>
        <v>0</v>
      </c>
      <c r="H4" s="15" t="str">
        <f>IF(M4="加入しない",IF(L11="",IF(AND(L7&gt;8500000,O24&gt;0),L10-MIN(150000,ROUNDUP((L10-8500000)*0.1,$L$10)),L10),L11),"")</f>
        <v/>
      </c>
      <c r="I4" s="5"/>
      <c r="J4" s="17"/>
      <c r="K4" s="113" t="s">
        <v>124</v>
      </c>
      <c r="L4" s="114"/>
      <c r="M4" s="9"/>
      <c r="N4" s="5"/>
      <c r="O4" s="5"/>
      <c r="P4" s="5"/>
      <c r="Q4" s="5"/>
      <c r="T4" s="2">
        <f>IF(O22="",SUM(L17:O17),O22)</f>
        <v>0</v>
      </c>
      <c r="V4" s="2">
        <f>SUM($C$7:$F$7)</f>
        <v>0</v>
      </c>
      <c r="W4" s="2" t="s">
        <v>49</v>
      </c>
      <c r="AC4" s="2" t="s">
        <v>7</v>
      </c>
      <c r="AD4" s="18">
        <v>7.9899999999999999E-2</v>
      </c>
      <c r="AE4" s="18">
        <v>3.3099999999999997E-2</v>
      </c>
      <c r="AF4" s="18">
        <v>2.7699999999999999E-2</v>
      </c>
      <c r="AI4" s="2" t="s">
        <v>4</v>
      </c>
      <c r="AJ4" s="2" t="s">
        <v>25</v>
      </c>
      <c r="AL4" s="2" t="s">
        <v>4</v>
      </c>
      <c r="AM4" s="2" t="s">
        <v>25</v>
      </c>
      <c r="AT4" s="120" t="s">
        <v>83</v>
      </c>
      <c r="AU4" s="120"/>
      <c r="AV4" s="2">
        <v>0</v>
      </c>
      <c r="AX4" s="19" t="s">
        <v>122</v>
      </c>
      <c r="AY4" s="2" t="s">
        <v>106</v>
      </c>
    </row>
    <row r="5" spans="2:52" ht="24" customHeight="1" thickBot="1">
      <c r="B5" s="5" t="s">
        <v>0</v>
      </c>
      <c r="C5" s="20">
        <v>430000</v>
      </c>
      <c r="D5" s="20">
        <v>430000</v>
      </c>
      <c r="E5" s="20">
        <v>430000</v>
      </c>
      <c r="F5" s="20">
        <v>430000</v>
      </c>
      <c r="G5" s="5" t="s">
        <v>141</v>
      </c>
      <c r="H5" s="5"/>
      <c r="I5" s="21"/>
      <c r="J5" s="22"/>
      <c r="K5" s="117" t="s">
        <v>142</v>
      </c>
      <c r="L5" s="117"/>
      <c r="M5" s="117"/>
      <c r="N5" s="117"/>
      <c r="O5" s="117"/>
      <c r="P5" s="117"/>
      <c r="Q5" s="21"/>
      <c r="W5" s="2" t="s">
        <v>50</v>
      </c>
      <c r="AC5" s="2" t="s">
        <v>29</v>
      </c>
      <c r="AD5" s="24">
        <v>26560</v>
      </c>
      <c r="AE5" s="24">
        <v>10890</v>
      </c>
      <c r="AF5" s="24">
        <v>11260</v>
      </c>
      <c r="AH5" s="2" t="s">
        <v>45</v>
      </c>
      <c r="AI5" s="2">
        <f>ROUNDDOWN(ROUNDDOWN($AD$5*0.3,-1)*1/2,-1)</f>
        <v>3980</v>
      </c>
      <c r="AJ5" s="2">
        <f>ROUNDDOWN(ROUNDDOWN($AE$5*0.3,-1)*1/2,-1)</f>
        <v>1630</v>
      </c>
      <c r="AL5" s="2">
        <f>ROUNDDOWN(ROUNDDOWN($AD$5*0.3,-1),-1)</f>
        <v>7960</v>
      </c>
      <c r="AM5" s="2">
        <f>ROUNDDOWN(ROUNDDOWN($AE$5*0.3,-1),-1)</f>
        <v>3260</v>
      </c>
      <c r="AT5" s="2">
        <v>551000</v>
      </c>
      <c r="AU5" s="2">
        <v>1619000</v>
      </c>
      <c r="AV5" s="25" t="s">
        <v>84</v>
      </c>
      <c r="AY5" s="2" t="s">
        <v>108</v>
      </c>
    </row>
    <row r="6" spans="2:52" ht="24" customHeight="1" thickTop="1" thickBot="1">
      <c r="B6" s="5" t="s">
        <v>1</v>
      </c>
      <c r="C6" s="26">
        <f>IFERROR(IF($C$4-$C$5&lt;0,0,ROUNDDOWN($C$4-$C$5,-2)),"")</f>
        <v>0</v>
      </c>
      <c r="D6" s="26" t="str">
        <f>IFERROR(IF($D$4-$D$5&lt;0,0,ROUNDDOWN($D$4-$D$5,-2)),"")</f>
        <v/>
      </c>
      <c r="E6" s="26" t="str">
        <f>IFERROR(IF($E$4-$E$5&lt;0,0,ROUNDDOWN($E$4-$E$5,-2)),"")</f>
        <v/>
      </c>
      <c r="F6" s="26" t="str">
        <f>IFERROR(IF($F$4-$F$5&lt;0,0,ROUNDDOWN($F$4-$F$5,-2)),"")</f>
        <v/>
      </c>
      <c r="G6" s="27">
        <f>ROUNDDOWN(SUM($C$6:$F$6),-2)</f>
        <v>0</v>
      </c>
      <c r="H6" s="5"/>
      <c r="I6" s="5"/>
      <c r="J6" s="17"/>
      <c r="K6" s="5"/>
      <c r="L6" s="23" t="s">
        <v>123</v>
      </c>
      <c r="M6" s="23" t="s">
        <v>126</v>
      </c>
      <c r="N6" s="23" t="s">
        <v>57</v>
      </c>
      <c r="O6" s="23" t="s">
        <v>58</v>
      </c>
      <c r="P6" s="5"/>
      <c r="Q6" s="5"/>
      <c r="T6" s="10" t="s">
        <v>37</v>
      </c>
      <c r="V6" s="10" t="s">
        <v>40</v>
      </c>
      <c r="AC6" s="2" t="s">
        <v>8</v>
      </c>
      <c r="AD6" s="24">
        <v>17640</v>
      </c>
      <c r="AE6" s="24">
        <v>7240</v>
      </c>
      <c r="AF6" s="24">
        <v>5660</v>
      </c>
      <c r="AH6" s="2" t="s">
        <v>48</v>
      </c>
      <c r="AI6" s="2">
        <f>ROUNDDOWN(ROUNDDOWN($AD$5*0.5,-1)*1/2,-1)</f>
        <v>6640</v>
      </c>
      <c r="AJ6" s="2">
        <f>ROUNDDOWN(ROUNDDOWN($AE$5*0.5,-1)*1/2,-1)</f>
        <v>2720</v>
      </c>
      <c r="AL6" s="2">
        <f>ROUNDDOWN(ROUNDDOWN($AD$5*0.5,-1),-1)</f>
        <v>13280</v>
      </c>
      <c r="AM6" s="2">
        <f>ROUNDDOWN(ROUNDDOWN($AE$5*0.5,-1),-1)</f>
        <v>5440</v>
      </c>
      <c r="AT6" s="2">
        <v>1619000</v>
      </c>
      <c r="AU6" s="2">
        <v>1620000</v>
      </c>
      <c r="AV6" s="2">
        <f>+AT6-550000</f>
        <v>1069000</v>
      </c>
      <c r="AY6" s="2" t="s">
        <v>107</v>
      </c>
    </row>
    <row r="7" spans="2:52" ht="24" customHeight="1" thickTop="1">
      <c r="B7" s="32" t="s">
        <v>28</v>
      </c>
      <c r="C7" s="33" t="str">
        <f>IF(L18="","",$L$18)</f>
        <v/>
      </c>
      <c r="D7" s="33" t="str">
        <f>IF(M18="","",$M$18)</f>
        <v/>
      </c>
      <c r="E7" s="33" t="str">
        <f>IF(N18="","",$N$18)</f>
        <v/>
      </c>
      <c r="F7" s="33" t="str">
        <f>IF(O18="","",$O$18)</f>
        <v/>
      </c>
      <c r="G7" s="34">
        <f>SUMIF($C$7:$F$7,1,$C$6:$F$6)</f>
        <v>0</v>
      </c>
      <c r="H7" s="5"/>
      <c r="I7" s="5"/>
      <c r="J7" s="17"/>
      <c r="K7" s="28" t="s">
        <v>90</v>
      </c>
      <c r="L7" s="29"/>
      <c r="M7" s="30"/>
      <c r="N7" s="30"/>
      <c r="O7" s="31"/>
      <c r="P7" s="21"/>
      <c r="Q7" s="5"/>
      <c r="T7" s="2">
        <f>IF(SUM(L20:O20)=0,1,SUM(L20:O20))</f>
        <v>1</v>
      </c>
      <c r="V7" s="2">
        <f>COUNT($L$19:$O$19)</f>
        <v>0</v>
      </c>
      <c r="AC7" s="39" t="s">
        <v>31</v>
      </c>
      <c r="AD7" s="24">
        <v>650000</v>
      </c>
      <c r="AE7" s="40">
        <v>240000</v>
      </c>
      <c r="AF7" s="24">
        <v>170000</v>
      </c>
      <c r="AH7" s="2" t="s">
        <v>47</v>
      </c>
      <c r="AI7" s="2">
        <f>ROUNDDOWN(ROUNDDOWN($AD$5*0.8,-1)*1/2,-1)</f>
        <v>10620</v>
      </c>
      <c r="AJ7" s="2">
        <f>ROUNDDOWN(ROUNDDOWN($AE$5*0.8,-1)*1/2,-1)</f>
        <v>4350</v>
      </c>
      <c r="AL7" s="2">
        <f>ROUNDDOWN(ROUNDDOWN($AD$5*0.8,-1),-1)</f>
        <v>21240</v>
      </c>
      <c r="AM7" s="2">
        <f>ROUNDDOWN(ROUNDDOWN($AE$5*0.8,-1),-1)</f>
        <v>8710</v>
      </c>
      <c r="AT7" s="2">
        <v>1620000</v>
      </c>
      <c r="AU7" s="2">
        <f>+AU6+2000</f>
        <v>1622000</v>
      </c>
      <c r="AV7" s="2">
        <f t="shared" ref="AV7:AV9" si="0">+AT7-550000</f>
        <v>1070000</v>
      </c>
      <c r="AY7" s="2" t="s">
        <v>129</v>
      </c>
    </row>
    <row r="8" spans="2:52" ht="24" customHeight="1">
      <c r="B8" s="5"/>
      <c r="C8" s="5"/>
      <c r="D8" s="5"/>
      <c r="E8" s="5"/>
      <c r="F8" s="5"/>
      <c r="G8" s="17"/>
      <c r="H8" s="5"/>
      <c r="I8" s="5"/>
      <c r="J8" s="5"/>
      <c r="K8" s="35" t="s">
        <v>110</v>
      </c>
      <c r="L8" s="36"/>
      <c r="M8" s="37"/>
      <c r="N8" s="37"/>
      <c r="O8" s="38"/>
      <c r="P8" s="5"/>
      <c r="Q8" s="5"/>
      <c r="T8" s="107"/>
      <c r="U8" s="107"/>
      <c r="AC8" s="2" t="s">
        <v>30</v>
      </c>
      <c r="AD8" s="45" t="s">
        <v>45</v>
      </c>
      <c r="AE8" s="45" t="s">
        <v>46</v>
      </c>
      <c r="AF8" s="45" t="s">
        <v>47</v>
      </c>
      <c r="AH8" s="2" t="s">
        <v>42</v>
      </c>
      <c r="AI8" s="2">
        <f>ROUNDDOWN($AD$5*1/2,-1)</f>
        <v>13280</v>
      </c>
      <c r="AJ8" s="2">
        <f>ROUNDDOWN($AE$5*1/2,-1)</f>
        <v>5440</v>
      </c>
      <c r="AL8" s="2">
        <v>30650</v>
      </c>
      <c r="AM8" s="2">
        <f>ROUNDDOWN($AE$5,-1)</f>
        <v>10890</v>
      </c>
      <c r="AT8" s="2">
        <v>1622000</v>
      </c>
      <c r="AU8" s="2">
        <f>+AU7+2000</f>
        <v>1624000</v>
      </c>
      <c r="AV8" s="2">
        <f t="shared" si="0"/>
        <v>1072000</v>
      </c>
    </row>
    <row r="9" spans="2:52" ht="24" customHeight="1" thickBot="1">
      <c r="B9" s="110"/>
      <c r="C9" s="112" t="s">
        <v>136</v>
      </c>
      <c r="D9" s="112" t="s">
        <v>137</v>
      </c>
      <c r="E9" s="112" t="s">
        <v>138</v>
      </c>
      <c r="F9" s="46"/>
      <c r="G9" s="5"/>
      <c r="H9" s="5"/>
      <c r="I9" s="5"/>
      <c r="J9" s="5"/>
      <c r="K9" s="35" t="s">
        <v>109</v>
      </c>
      <c r="L9" s="41"/>
      <c r="M9" s="42"/>
      <c r="N9" s="43"/>
      <c r="O9" s="44"/>
      <c r="P9" s="5"/>
      <c r="Q9" s="5"/>
      <c r="T9" s="10" t="s">
        <v>38</v>
      </c>
      <c r="U9" s="45"/>
      <c r="AD9" s="2">
        <v>430000</v>
      </c>
      <c r="AE9" s="48">
        <v>290000</v>
      </c>
      <c r="AF9" s="48">
        <v>535000</v>
      </c>
      <c r="AT9" s="2">
        <v>1624000</v>
      </c>
      <c r="AU9" s="2">
        <f>+AU8+4000</f>
        <v>1628000</v>
      </c>
      <c r="AV9" s="2">
        <f t="shared" si="0"/>
        <v>1074000</v>
      </c>
    </row>
    <row r="10" spans="2:52" ht="24" customHeight="1">
      <c r="B10" s="109"/>
      <c r="C10" s="109"/>
      <c r="D10" s="109"/>
      <c r="E10" s="109"/>
      <c r="F10" s="8"/>
      <c r="G10" s="5"/>
      <c r="H10" s="5"/>
      <c r="I10" s="5"/>
      <c r="J10" s="17"/>
      <c r="K10" s="21" t="s">
        <v>54</v>
      </c>
      <c r="L10" s="47">
        <f>$W$70</f>
        <v>0</v>
      </c>
      <c r="M10" s="47">
        <f>$AB$70</f>
        <v>0</v>
      </c>
      <c r="N10" s="47">
        <f>$AG$70</f>
        <v>0</v>
      </c>
      <c r="O10" s="47">
        <f>$AL$70</f>
        <v>0</v>
      </c>
      <c r="P10" s="5"/>
      <c r="Q10" s="5"/>
      <c r="AT10" s="2">
        <f>+AT9+4000</f>
        <v>1628000</v>
      </c>
      <c r="AU10" s="2">
        <f>+AU9+4000</f>
        <v>1632000</v>
      </c>
      <c r="AV10" s="2">
        <f>+AT10*60/100+100000</f>
        <v>1076800</v>
      </c>
      <c r="AX10" s="2" t="s">
        <v>117</v>
      </c>
      <c r="AY10" s="2" t="s">
        <v>119</v>
      </c>
      <c r="AZ10" s="2" t="s">
        <v>120</v>
      </c>
    </row>
    <row r="11" spans="2:52" ht="24" customHeight="1">
      <c r="B11" s="108" t="s">
        <v>7</v>
      </c>
      <c r="C11" s="51">
        <f>+AD4</f>
        <v>7.9899999999999999E-2</v>
      </c>
      <c r="D11" s="51">
        <f>+AE4</f>
        <v>3.3099999999999997E-2</v>
      </c>
      <c r="E11" s="51">
        <f>+AF4</f>
        <v>2.7699999999999999E-2</v>
      </c>
      <c r="F11" s="52"/>
      <c r="G11" s="5"/>
      <c r="H11" s="5"/>
      <c r="I11" s="5"/>
      <c r="J11" s="17"/>
      <c r="K11" s="49" t="s">
        <v>111</v>
      </c>
      <c r="L11" s="50"/>
      <c r="M11" s="50"/>
      <c r="N11" s="50"/>
      <c r="O11" s="50"/>
      <c r="P11" s="5"/>
      <c r="Q11" s="5"/>
      <c r="AC11" s="2" t="s">
        <v>144</v>
      </c>
      <c r="AT11" s="2">
        <f>+AT10+4000</f>
        <v>1632000</v>
      </c>
      <c r="AU11" s="2">
        <f>+AU10+4000</f>
        <v>1636000</v>
      </c>
      <c r="AV11" s="2">
        <f t="shared" ref="AV11:AV52" si="1">+AT11*60/100+100000</f>
        <v>1079200</v>
      </c>
      <c r="AX11" s="2">
        <v>12</v>
      </c>
      <c r="AY11" s="2" t="str">
        <f>$AY$10&amp;"４月～"</f>
        <v>令和６年４月～</v>
      </c>
    </row>
    <row r="12" spans="2:52" ht="24" customHeight="1">
      <c r="B12" s="109"/>
      <c r="C12" s="54">
        <f>ROUNDDOWN(G6*C11,-1)</f>
        <v>0</v>
      </c>
      <c r="D12" s="54">
        <f>ROUNDDOWN(G6*D11,-1)</f>
        <v>0</v>
      </c>
      <c r="E12" s="54">
        <f>ROUNDDOWN(G7*E11,-1)</f>
        <v>0</v>
      </c>
      <c r="F12" s="55"/>
      <c r="G12" s="5"/>
      <c r="H12" s="5"/>
      <c r="I12" s="5"/>
      <c r="J12" s="5"/>
      <c r="K12" s="5" t="s">
        <v>127</v>
      </c>
      <c r="L12" s="53">
        <f>IF($M$4="加入する","",$L$10)</f>
        <v>0</v>
      </c>
      <c r="M12" s="5"/>
      <c r="N12" s="5"/>
      <c r="O12" s="5"/>
      <c r="P12" s="5"/>
      <c r="Q12" s="5"/>
      <c r="AC12" s="2" t="s">
        <v>44</v>
      </c>
      <c r="AT12" s="2">
        <f>+AT11+4000</f>
        <v>1636000</v>
      </c>
      <c r="AU12" s="2">
        <f>+AU11+4000</f>
        <v>1640000</v>
      </c>
      <c r="AV12" s="2">
        <f t="shared" si="1"/>
        <v>1081600</v>
      </c>
      <c r="AX12" s="2">
        <v>11</v>
      </c>
      <c r="AY12" s="2" t="str">
        <f>$AY$10&amp;"５月～"</f>
        <v>令和６年５月～</v>
      </c>
    </row>
    <row r="13" spans="2:52" ht="24" customHeight="1">
      <c r="B13" s="110" t="s">
        <v>9</v>
      </c>
      <c r="C13" s="57" t="str">
        <f>AD5&amp;"円×("&amp;$T$4&amp;")"&amp;"人"</f>
        <v>26560円×(0)人</v>
      </c>
      <c r="D13" s="57" t="str">
        <f>AE5&amp;"円×("&amp;$T$4&amp;")"&amp;"人"</f>
        <v>10890円×(0)人</v>
      </c>
      <c r="E13" s="57" t="str">
        <f>AF5&amp;"円×("&amp;$V$4&amp;")"&amp;"人"</f>
        <v>11260円×(0)人</v>
      </c>
      <c r="F13" s="5"/>
      <c r="G13" s="5"/>
      <c r="H13" s="5"/>
      <c r="I13" s="5"/>
      <c r="J13" s="17"/>
      <c r="K13" s="5" t="s">
        <v>63</v>
      </c>
      <c r="L13" s="56" t="str">
        <f>IF(V48=0,"",IF(OR(L16="６５歳以上",L16="６５歳以上（加入しない世帯主）"),IF($L$8="","",MIN($V$48,150000)),""))</f>
        <v/>
      </c>
      <c r="M13" s="56" t="str">
        <f>IF(AA48=0,"",IF(M16="６５歳以上",IF($M$8="","",MIN($AA$48,150000)),""))</f>
        <v/>
      </c>
      <c r="N13" s="56" t="str">
        <f>IF(AF48=0,"",IF(N16="６５歳以上",IF($N$8="","",MIN($AF$48,150000)),""))</f>
        <v/>
      </c>
      <c r="O13" s="56" t="str">
        <f>IF(AK48=0,"",IF(O16="６５歳以上",IF($O$8="","",MIN($AK$48,150000)),""))</f>
        <v/>
      </c>
      <c r="P13" s="5"/>
      <c r="Q13" s="5"/>
      <c r="T13" s="48" t="s">
        <v>39</v>
      </c>
      <c r="U13" s="48" t="s">
        <v>39</v>
      </c>
      <c r="AT13" s="2">
        <f t="shared" ref="AT13:AU28" si="2">+AT12+4000</f>
        <v>1640000</v>
      </c>
      <c r="AU13" s="2">
        <f t="shared" si="2"/>
        <v>1644000</v>
      </c>
      <c r="AV13" s="2">
        <f t="shared" si="1"/>
        <v>1084000</v>
      </c>
      <c r="AX13" s="2">
        <v>10</v>
      </c>
      <c r="AY13" s="2" t="str">
        <f>$AY$10&amp;"６月～"</f>
        <v>令和６年６月～</v>
      </c>
    </row>
    <row r="14" spans="2:52" ht="24" customHeight="1">
      <c r="B14" s="111"/>
      <c r="C14" s="58">
        <f>IF(SUM($C$4:$H$4)&lt;=$AD$9+100000*($T$7-1),ROUNDDOWN(AD5*0.3,-1)*$T$4-ROUNDUP(ROUNDDOWN(AD5*0.3,-1)*1/2,-1)*$V$7,IF(SUM($C$4:$H$4)&lt;=($T$4*$AE$9)+$AD$9+100000*($T$7-1),ROUNDDOWN($AD$5*0.5,-1)*$T$4-ROUNDUP(ROUNDDOWN(AD5*0.5,-1)*1/2,-1)*$V$7,IF(SUM($C$4:$H$4)&lt;=($T$4*$AF$9)+$AD$9+100000*($T$7-1),ROUNDDOWN(AD5*0.8,-1)*$T$4-ROUNDUP(ROUNDDOWN(AD5*0.8,-1)*1/2,-1)*$V$7,ROUNDDOWN(AD$5*$T$4,-1)-ROUNDUP($AD$5*1/2,-1)*$V$7)))</f>
        <v>0</v>
      </c>
      <c r="D14" s="58">
        <f>IF(SUM($C$4:$H$4)&lt;=$AD$9+100000*($T$7-1),ROUNDDOWN(AE5*0.3,-1)*$T$4-ROUNDUP(ROUNDDOWN(AE5*0.3,-1)*1/2,-1)*$V$7,IF(SUM($C$4:$H$4)&lt;=($T$4*$AE$9)+$AD$9+100000*($T$7-1),ROUNDDOWN(AE5*0.5,-1)*$T$4-ROUNDUP(ROUNDDOWN(AE5*0.5,-1)*1/2,-1)*$V$7,IF(SUM($C$4:$H$4)&lt;=($T$4*$AF$9)+$AD$9+100000*($T$7-1),ROUNDDOWN(AE5*0.8,-1)*$T$4-ROUNDUP(ROUNDDOWN(AE5*0.8,-1)*1/2,-1)*$V$7,ROUNDDOWN(AE5*$T$4,-1)-ROUNDUP($AE$5*1/2,-1)*$V$7)))</f>
        <v>0</v>
      </c>
      <c r="E14" s="58">
        <f>IF(V4=0,0,IF(SUM($C$4:$H$4)&lt;=AD9,ROUNDDOWN($AF$5*0.3,-1)*$V$4,IF(SUM($C$4:$H$4)&lt;=($T$4*AE9)+AD9+100000*(T7-1),ROUNDDOWN($AF$5*0.5,-1)*$V$4,IF(SUM($C$4:$H$4)&lt;=($T$4*AF9)+AD9+100000*(T7-1),ROUNDDOWN($AF$5*0.8,-1)*$V$4,AF$5*$V$4))))</f>
        <v>0</v>
      </c>
      <c r="F14" s="59" t="str">
        <f>IF(F15="","","均等割・平等割")</f>
        <v>均等割・平等割</v>
      </c>
      <c r="G14" s="60" t="s">
        <v>139</v>
      </c>
      <c r="H14" s="61">
        <f>T7</f>
        <v>1</v>
      </c>
      <c r="I14" s="5"/>
      <c r="J14" s="17"/>
      <c r="K14" s="5"/>
      <c r="L14" s="56"/>
      <c r="M14" s="56"/>
      <c r="N14" s="56"/>
      <c r="O14" s="56"/>
      <c r="P14" s="5"/>
      <c r="Q14" s="5"/>
      <c r="T14" s="2" t="s">
        <v>10</v>
      </c>
      <c r="U14" s="2" t="s">
        <v>12</v>
      </c>
      <c r="AT14" s="2">
        <f t="shared" si="2"/>
        <v>1644000</v>
      </c>
      <c r="AU14" s="2">
        <f t="shared" si="2"/>
        <v>1648000</v>
      </c>
      <c r="AV14" s="2">
        <f t="shared" si="1"/>
        <v>1086400</v>
      </c>
      <c r="AX14" s="2">
        <v>9</v>
      </c>
      <c r="AY14" s="2" t="str">
        <f>$AY$10&amp;"７月～"</f>
        <v>令和６年７月～</v>
      </c>
    </row>
    <row r="15" spans="2:52" ht="24" customHeight="1" thickBot="1">
      <c r="B15" s="110" t="s">
        <v>8</v>
      </c>
      <c r="C15" s="62" t="str">
        <f>"1世帯当たり"&amp;AD6&amp;"円"</f>
        <v>1世帯当たり17640円</v>
      </c>
      <c r="D15" s="62" t="str">
        <f>"1世帯当たり"&amp;AE6&amp;"円"</f>
        <v>1世帯当たり7240円</v>
      </c>
      <c r="E15" s="63" t="str">
        <f>"1世帯当たり"&amp;AF6&amp;"円"</f>
        <v>1世帯当たり5660円</v>
      </c>
      <c r="F15" s="64" t="str">
        <f>IF(SUM(C4:H4)&lt;=AD9+100000*(T7-1),"７割軽減",IF(SUM(C4:H4)&lt;=AD9+AE9*T4+100000*(T7-1),"５割軽減",IF(SUM(C4:H4)&lt;=AD9+AF9*T4+100000*(T7-1),"２割軽減","")))</f>
        <v>７割軽減</v>
      </c>
      <c r="G15" s="65" t="s">
        <v>140</v>
      </c>
      <c r="H15" s="61">
        <f>V7</f>
        <v>0</v>
      </c>
      <c r="I15" s="5"/>
      <c r="J15" s="17"/>
      <c r="K15" s="118" t="s">
        <v>143</v>
      </c>
      <c r="L15" s="118"/>
      <c r="M15" s="118"/>
      <c r="N15" s="118"/>
      <c r="O15" s="118"/>
      <c r="P15" s="118"/>
      <c r="Q15" s="5"/>
      <c r="T15" s="2" t="e">
        <f>#REF!</f>
        <v>#REF!</v>
      </c>
      <c r="U15" s="2" t="e">
        <f>#REF!</f>
        <v>#REF!</v>
      </c>
      <c r="AC15" s="70" t="s">
        <v>55</v>
      </c>
      <c r="AD15" s="71" t="s">
        <v>67</v>
      </c>
      <c r="AE15" s="71"/>
      <c r="AF15" s="72" t="s">
        <v>68</v>
      </c>
      <c r="AG15" s="73"/>
      <c r="AH15" s="73" t="s">
        <v>86</v>
      </c>
      <c r="AI15" s="73"/>
      <c r="AJ15" s="73"/>
      <c r="AK15" s="73"/>
      <c r="AL15" s="73"/>
      <c r="AM15" s="73" t="s">
        <v>87</v>
      </c>
      <c r="AT15" s="2">
        <f t="shared" si="2"/>
        <v>1648000</v>
      </c>
      <c r="AU15" s="2">
        <f t="shared" si="2"/>
        <v>1652000</v>
      </c>
      <c r="AV15" s="2">
        <f t="shared" si="1"/>
        <v>1088800</v>
      </c>
      <c r="AX15" s="2">
        <v>8</v>
      </c>
      <c r="AY15" s="2" t="str">
        <f>$AY$10&amp;"８月～"</f>
        <v>令和６年８月～</v>
      </c>
    </row>
    <row r="16" spans="2:52" ht="24" customHeight="1" thickBot="1">
      <c r="B16" s="111"/>
      <c r="C16" s="74">
        <f>IF(O21=1,0,ROUNDDOWN(IF(SUM($C$4:$H$4)&lt;=AD9+100000*(T7-1),AD$6*0.3,IF(SUM($C$4:$H$4)&lt;=($T$4*AE9)+AD9+100000*(T7-1),AD$6*0.5,IF(SUM($C$4:$H$4)&lt;=($T$4*AF9)+AD9+100000*(T7-1),AD$6*0.8,AD$6))),-1))</f>
        <v>5290</v>
      </c>
      <c r="D16" s="74">
        <f>IF(O21=1,0,ROUNDDOWN(IF(SUM($C$4:$H$4)&lt;=AD9+100000*(T7-1),AE$6*0.3,IF(SUM($C$4:$H$4)&lt;=($T$4*AE9)+AD9+100000*(T7-1),AE$6*0.5,IF(SUM($C$4:$H$4)&lt;=($T$4*AF9)+AD9+100000*(T7-1),AE$6*0.8,AE$6))),-1))</f>
        <v>2170</v>
      </c>
      <c r="E16" s="75">
        <f>IF(O21=1,0,ROUNDDOWN(IF(V4=0,0,IF(SUM($C$4:$H$4)&lt;=AD9+100000*(T7-1),AF$6*0.3,IF(SUM($C$4:$H$4)&lt;=($T$4*AE9)+AD9+100000*(T7-1),AF$6*0.5,IF(SUM($C$4:$H$4)&lt;=($T$4*AF9)+AD9+100000*(T7-1),AF$6*0.8,AF$6)))),-1))</f>
        <v>0</v>
      </c>
      <c r="F16" s="76"/>
      <c r="G16" s="5"/>
      <c r="H16" s="5"/>
      <c r="I16" s="5"/>
      <c r="J16" s="17"/>
      <c r="K16" s="28" t="s">
        <v>125</v>
      </c>
      <c r="L16" s="66"/>
      <c r="M16" s="67"/>
      <c r="N16" s="68"/>
      <c r="O16" s="69"/>
      <c r="P16" s="5"/>
      <c r="Q16" s="5"/>
      <c r="AC16" s="119" t="s">
        <v>71</v>
      </c>
      <c r="AD16" s="2">
        <v>0</v>
      </c>
      <c r="AE16" s="2">
        <v>3300000</v>
      </c>
      <c r="AF16" s="78">
        <v>1100000</v>
      </c>
      <c r="AG16" s="73">
        <v>1</v>
      </c>
      <c r="AH16" s="71" t="s">
        <v>88</v>
      </c>
      <c r="AI16" s="71"/>
      <c r="AJ16" s="72" t="s">
        <v>89</v>
      </c>
      <c r="AK16" s="73"/>
      <c r="AL16" s="73"/>
      <c r="AM16" s="72" t="s">
        <v>89</v>
      </c>
      <c r="AT16" s="2">
        <f>+AT15+4000</f>
        <v>1652000</v>
      </c>
      <c r="AU16" s="2">
        <f t="shared" si="2"/>
        <v>1656000</v>
      </c>
      <c r="AV16" s="2">
        <f t="shared" si="1"/>
        <v>1091200</v>
      </c>
      <c r="AX16" s="2">
        <v>7</v>
      </c>
      <c r="AY16" s="2" t="str">
        <f>$AY$10&amp;"９月～"</f>
        <v>令和６年９月～</v>
      </c>
    </row>
    <row r="17" spans="2:51" ht="24" customHeight="1" thickTop="1" thickBot="1">
      <c r="B17" s="110" t="s">
        <v>3</v>
      </c>
      <c r="C17" s="123">
        <f>IF(SUM(C12,C14,C16)&gt;AD7,AD7,SUM(C12,C14,C16))</f>
        <v>5290</v>
      </c>
      <c r="D17" s="123">
        <f>IF(SUM(D12,D14,D16)&gt;AE7,AE7,SUM(D12,D14,D16))</f>
        <v>2170</v>
      </c>
      <c r="E17" s="123">
        <f>IF(SUM(E12,E14,E16)&gt;AF7,AF7,SUM(E12,E14,E16))</f>
        <v>0</v>
      </c>
      <c r="F17" s="79" t="s">
        <v>130</v>
      </c>
      <c r="G17" s="80" t="s">
        <v>131</v>
      </c>
      <c r="H17" s="5"/>
      <c r="I17" s="5"/>
      <c r="J17" s="8"/>
      <c r="K17" s="5" t="s">
        <v>59</v>
      </c>
      <c r="L17" s="77">
        <f>IF(OR(L16="",L16="６５歳以上（加入しない世帯主）"),0,1)</f>
        <v>0</v>
      </c>
      <c r="M17" s="77">
        <f>IF(M16="",0,1)</f>
        <v>0</v>
      </c>
      <c r="N17" s="77">
        <f>IF(N16="",0,1)</f>
        <v>0</v>
      </c>
      <c r="O17" s="77">
        <f>IF(O16="",0,1)</f>
        <v>0</v>
      </c>
      <c r="P17" s="5"/>
      <c r="Q17" s="5"/>
      <c r="U17" s="2" t="s">
        <v>4</v>
      </c>
      <c r="V17" s="2" t="s">
        <v>25</v>
      </c>
      <c r="W17" s="2" t="s">
        <v>6</v>
      </c>
      <c r="X17" s="2" t="s">
        <v>26</v>
      </c>
      <c r="Y17" s="2" t="s">
        <v>27</v>
      </c>
      <c r="AC17" s="119"/>
      <c r="AD17" s="2">
        <v>3300001</v>
      </c>
      <c r="AE17" s="2">
        <v>4100000</v>
      </c>
      <c r="AF17" s="73" t="s">
        <v>72</v>
      </c>
      <c r="AG17" s="73">
        <v>2</v>
      </c>
      <c r="AH17" s="2">
        <v>0</v>
      </c>
      <c r="AI17" s="2">
        <v>1625000</v>
      </c>
      <c r="AJ17" s="81">
        <v>550000</v>
      </c>
      <c r="AK17" s="73"/>
      <c r="AL17" s="73"/>
      <c r="AM17" s="81">
        <v>650000</v>
      </c>
      <c r="AT17" s="2">
        <f t="shared" ref="AT17:AU32" si="3">+AT16+4000</f>
        <v>1656000</v>
      </c>
      <c r="AU17" s="2">
        <f t="shared" si="2"/>
        <v>1660000</v>
      </c>
      <c r="AV17" s="2">
        <f t="shared" si="1"/>
        <v>1093600</v>
      </c>
      <c r="AX17" s="2">
        <v>6</v>
      </c>
      <c r="AY17" s="2" t="str">
        <f>$AY$10&amp;"10月～"</f>
        <v>令和６年10月～</v>
      </c>
    </row>
    <row r="18" spans="2:51" ht="24" customHeight="1" thickTop="1" thickBot="1">
      <c r="B18" s="109"/>
      <c r="C18" s="124"/>
      <c r="D18" s="124"/>
      <c r="E18" s="124"/>
      <c r="F18" s="82">
        <f>SUM(C17:E17)</f>
        <v>7460</v>
      </c>
      <c r="G18" s="83">
        <f>ROUNDDOWN(F18/12,0)</f>
        <v>621</v>
      </c>
      <c r="H18" s="5"/>
      <c r="I18" s="5"/>
      <c r="J18" s="8"/>
      <c r="K18" s="5" t="s">
        <v>56</v>
      </c>
      <c r="L18" s="77" t="str">
        <f>IF($M$4="加入しない","",IF(L16="４０歳以上６５歳未満",1,""))</f>
        <v/>
      </c>
      <c r="M18" s="77" t="str">
        <f>IF(M16="４０歳以上６５歳未満",1,"")</f>
        <v/>
      </c>
      <c r="N18" s="77" t="str">
        <f>IF(N16="４０歳以上６５歳未満",1,"")</f>
        <v/>
      </c>
      <c r="O18" s="77" t="str">
        <f>IF(O16="４０歳以上６５歳未満",1,"")</f>
        <v/>
      </c>
      <c r="P18" s="5"/>
      <c r="Q18" s="55"/>
      <c r="T18" s="84" t="s">
        <v>11</v>
      </c>
      <c r="U18" s="85" t="e">
        <f>ROUNDDOWN((C17*$T$15)/12,-1)</f>
        <v>#REF!</v>
      </c>
      <c r="V18" s="85" t="e">
        <f>ROUNDDOWN((D17*$T$15)/12,-1)</f>
        <v>#REF!</v>
      </c>
      <c r="W18" s="85" t="e">
        <f>ROUNDDOWN((E17*$T$15)/12,-1)</f>
        <v>#REF!</v>
      </c>
      <c r="X18" s="85" t="e">
        <f>SUM(U18:W18)</f>
        <v>#REF!</v>
      </c>
      <c r="Y18" s="85" t="e">
        <f>ROUNDDOWN(X18/U15,-1)</f>
        <v>#REF!</v>
      </c>
      <c r="Z18" s="19"/>
      <c r="AA18" s="19"/>
      <c r="AB18" s="19"/>
      <c r="AC18" s="119"/>
      <c r="AD18" s="2">
        <v>4100001</v>
      </c>
      <c r="AE18" s="2">
        <v>7700000</v>
      </c>
      <c r="AF18" s="73" t="s">
        <v>73</v>
      </c>
      <c r="AG18" s="73">
        <v>3</v>
      </c>
      <c r="AH18" s="2">
        <v>1625001</v>
      </c>
      <c r="AI18" s="2">
        <v>1800000</v>
      </c>
      <c r="AJ18" s="73" t="s">
        <v>92</v>
      </c>
      <c r="AK18" s="73"/>
      <c r="AL18" s="73"/>
      <c r="AM18" s="73" t="s">
        <v>93</v>
      </c>
      <c r="AT18" s="2">
        <f t="shared" si="3"/>
        <v>1660000</v>
      </c>
      <c r="AU18" s="2">
        <f t="shared" si="2"/>
        <v>1664000</v>
      </c>
      <c r="AV18" s="2">
        <f t="shared" si="1"/>
        <v>1096000</v>
      </c>
      <c r="AX18" s="2">
        <v>5</v>
      </c>
      <c r="AY18" s="2" t="str">
        <f>$AY$10&amp;"11月～"</f>
        <v>令和６年11月～</v>
      </c>
    </row>
    <row r="19" spans="2:51" ht="24" customHeight="1" thickTop="1">
      <c r="B19" s="8"/>
      <c r="C19" s="8"/>
      <c r="D19" s="8"/>
      <c r="E19" s="8"/>
      <c r="F19" s="86"/>
      <c r="G19" s="55"/>
      <c r="I19" s="5"/>
      <c r="J19" s="8"/>
      <c r="K19" s="5" t="s">
        <v>61</v>
      </c>
      <c r="L19" s="56" t="str">
        <f>IF($M$4="加入しない","",IF(L16="未就学児",1,""))</f>
        <v/>
      </c>
      <c r="M19" s="56" t="str">
        <f>IF(M16="未就学児",1,"")</f>
        <v/>
      </c>
      <c r="N19" s="56" t="str">
        <f>IF(N16="未就学児",1,"")</f>
        <v/>
      </c>
      <c r="O19" s="56" t="str">
        <f>IF(O16="未就学児",1,"")</f>
        <v/>
      </c>
      <c r="P19" s="5"/>
      <c r="Q19" s="55"/>
      <c r="Y19" s="2" t="e">
        <f>+X18-(Y18*(U15-1))</f>
        <v>#REF!</v>
      </c>
      <c r="AC19" s="119"/>
      <c r="AD19" s="2">
        <v>7700001</v>
      </c>
      <c r="AE19" s="2">
        <v>10000000</v>
      </c>
      <c r="AF19" s="73" t="s">
        <v>74</v>
      </c>
      <c r="AG19" s="73">
        <v>4</v>
      </c>
      <c r="AH19" s="2">
        <v>1800001</v>
      </c>
      <c r="AI19" s="2">
        <v>3600000</v>
      </c>
      <c r="AJ19" s="73" t="s">
        <v>94</v>
      </c>
      <c r="AK19" s="73"/>
      <c r="AL19" s="73"/>
      <c r="AM19" s="73" t="s">
        <v>95</v>
      </c>
      <c r="AT19" s="2">
        <f t="shared" si="3"/>
        <v>1664000</v>
      </c>
      <c r="AU19" s="2">
        <f t="shared" si="2"/>
        <v>1668000</v>
      </c>
      <c r="AV19" s="2">
        <f t="shared" si="1"/>
        <v>1098400</v>
      </c>
      <c r="AX19" s="2">
        <v>4</v>
      </c>
      <c r="AY19" s="2" t="str">
        <f>$AY$10&amp;"12月～"</f>
        <v>令和６年12月～</v>
      </c>
    </row>
    <row r="20" spans="2:51" ht="24" customHeight="1">
      <c r="B20" s="122" t="s">
        <v>135</v>
      </c>
      <c r="C20" s="122"/>
      <c r="D20" s="122"/>
      <c r="E20" s="122"/>
      <c r="F20" s="122"/>
      <c r="G20" s="122"/>
      <c r="H20" s="122"/>
      <c r="J20" s="87"/>
      <c r="K20" s="55" t="s">
        <v>60</v>
      </c>
      <c r="L20" s="23" t="str">
        <f>IF(L11&gt;0,1,IF(OR(L7&gt;=550000,AND(L16="４０歳以上６５歳未満",L8&gt;=600000),AND(L16="６５歳以上",L8&gt;=1250000)),1,""))</f>
        <v/>
      </c>
      <c r="M20" s="23" t="str">
        <f>IF(M11&gt;0,1,IF(OR(M7&gt;=550000,AND(M16="４０歳以上６５歳未満",M8&gt;=600000),AND(M16="６５歳以上",M8&gt;=1250000)),1,""))</f>
        <v/>
      </c>
      <c r="N20" s="23" t="str">
        <f>IF(N11&gt;0,1,IF(OR(N7&gt;=550000,AND(N16="４０歳以上６５歳未満",N8&gt;=600000),AND(N16="６５歳以上",N8&gt;=1250000)),1,""))</f>
        <v/>
      </c>
      <c r="O20" s="23" t="str">
        <f>IF(O11&gt;0,1,IF(OR(O7&gt;=550000,AND(O16="４０歳以上６５歳未満",O8&gt;=600000),AND(O16="６５歳以上",O8&gt;=1250000)),1,""))</f>
        <v/>
      </c>
      <c r="P20" s="5"/>
      <c r="Q20" s="89"/>
      <c r="AC20" s="119"/>
      <c r="AD20" s="2">
        <v>10000001</v>
      </c>
      <c r="AF20" s="81">
        <v>1955000</v>
      </c>
      <c r="AG20" s="73">
        <v>5</v>
      </c>
      <c r="AH20" s="2">
        <v>3600001</v>
      </c>
      <c r="AI20" s="2">
        <v>6600000</v>
      </c>
      <c r="AJ20" s="73" t="s">
        <v>96</v>
      </c>
      <c r="AK20" s="73"/>
      <c r="AL20" s="73"/>
      <c r="AM20" s="73" t="s">
        <v>97</v>
      </c>
      <c r="AT20" s="2">
        <f t="shared" si="3"/>
        <v>1668000</v>
      </c>
      <c r="AU20" s="2">
        <f t="shared" si="2"/>
        <v>1672000</v>
      </c>
      <c r="AV20" s="2">
        <f t="shared" si="1"/>
        <v>1100800</v>
      </c>
      <c r="AX20" s="2">
        <v>3</v>
      </c>
      <c r="AY20" s="2" t="str">
        <f>$AZ$10&amp;"１月～"</f>
        <v>令和７年１月～</v>
      </c>
    </row>
    <row r="21" spans="2:51" ht="21.75" hidden="1" customHeight="1">
      <c r="F21" s="89"/>
      <c r="G21" s="89"/>
      <c r="J21" s="87"/>
      <c r="K21" s="55"/>
      <c r="L21" s="55"/>
      <c r="M21" s="55"/>
      <c r="N21" s="90" t="s">
        <v>114</v>
      </c>
      <c r="O21" s="88"/>
      <c r="P21" s="5"/>
      <c r="Q21" s="89"/>
      <c r="AC21" s="119" t="s">
        <v>76</v>
      </c>
      <c r="AD21" s="2">
        <v>0</v>
      </c>
      <c r="AE21" s="2">
        <v>1300000</v>
      </c>
      <c r="AF21" s="81">
        <v>600000</v>
      </c>
      <c r="AG21" s="73">
        <v>1</v>
      </c>
      <c r="AH21" s="2">
        <v>6600001</v>
      </c>
      <c r="AI21" s="2">
        <v>8500000</v>
      </c>
      <c r="AJ21" s="73" t="s">
        <v>98</v>
      </c>
      <c r="AK21" s="73"/>
      <c r="AL21" s="73"/>
      <c r="AM21" s="73" t="s">
        <v>99</v>
      </c>
      <c r="AT21" s="2">
        <f t="shared" si="3"/>
        <v>1672000</v>
      </c>
      <c r="AU21" s="2">
        <f t="shared" si="2"/>
        <v>1676000</v>
      </c>
      <c r="AV21" s="2">
        <f t="shared" si="1"/>
        <v>1103200</v>
      </c>
      <c r="AX21" s="2">
        <v>2</v>
      </c>
      <c r="AY21" s="2" t="str">
        <f>$AZ$10&amp;"２月～"</f>
        <v>令和７年２月～</v>
      </c>
    </row>
    <row r="22" spans="2:51" ht="21.75" hidden="1" customHeight="1">
      <c r="J22" s="89"/>
      <c r="K22" s="55"/>
      <c r="L22" s="55"/>
      <c r="M22" s="55"/>
      <c r="N22" s="90" t="s">
        <v>115</v>
      </c>
      <c r="O22" s="88"/>
      <c r="P22" s="55"/>
      <c r="AC22" s="119"/>
      <c r="AD22" s="2">
        <v>1300001</v>
      </c>
      <c r="AE22" s="2">
        <v>4100000</v>
      </c>
      <c r="AF22" s="73" t="s">
        <v>72</v>
      </c>
      <c r="AG22" s="73">
        <v>2</v>
      </c>
      <c r="AH22" s="2">
        <v>8500001</v>
      </c>
      <c r="AJ22" s="81">
        <v>1950000</v>
      </c>
      <c r="AK22" s="73"/>
      <c r="AL22" s="73"/>
      <c r="AM22" s="73" t="s">
        <v>99</v>
      </c>
      <c r="AT22" s="2">
        <f t="shared" si="3"/>
        <v>1676000</v>
      </c>
      <c r="AU22" s="2">
        <f t="shared" si="2"/>
        <v>1680000</v>
      </c>
      <c r="AV22" s="2">
        <f t="shared" si="1"/>
        <v>1105600</v>
      </c>
      <c r="AX22" s="2">
        <v>1</v>
      </c>
      <c r="AY22" s="2" t="str">
        <f>$AZ$10&amp;"３月～"</f>
        <v>令和７年３月～</v>
      </c>
    </row>
    <row r="23" spans="2:51" ht="21.75" hidden="1" customHeight="1">
      <c r="J23" s="89"/>
      <c r="K23" s="55"/>
      <c r="L23" s="55"/>
      <c r="M23" s="55"/>
      <c r="N23" s="90" t="s">
        <v>116</v>
      </c>
      <c r="O23" s="88"/>
      <c r="P23" s="55"/>
      <c r="AC23" s="119"/>
      <c r="AD23" s="2">
        <v>4100001</v>
      </c>
      <c r="AE23" s="2">
        <v>7700000</v>
      </c>
      <c r="AF23" s="73" t="s">
        <v>73</v>
      </c>
      <c r="AG23" s="73">
        <v>3</v>
      </c>
      <c r="AJ23" s="81"/>
      <c r="AK23" s="73"/>
      <c r="AL23" s="92" t="s">
        <v>100</v>
      </c>
      <c r="AM23" s="81">
        <v>2200000</v>
      </c>
      <c r="AT23" s="2">
        <f t="shared" si="3"/>
        <v>1680000</v>
      </c>
      <c r="AU23" s="2">
        <f t="shared" si="2"/>
        <v>1684000</v>
      </c>
      <c r="AV23" s="2">
        <f t="shared" si="1"/>
        <v>1108000</v>
      </c>
    </row>
    <row r="24" spans="2:51" ht="27" hidden="1" customHeight="1">
      <c r="K24" s="89"/>
      <c r="L24" s="89"/>
      <c r="M24" s="89"/>
      <c r="N24" s="81" t="s">
        <v>112</v>
      </c>
      <c r="O24" s="91"/>
      <c r="P24" s="89"/>
      <c r="AC24" s="119"/>
      <c r="AD24" s="2">
        <v>7700001</v>
      </c>
      <c r="AE24" s="2">
        <v>10000000</v>
      </c>
      <c r="AF24" s="73" t="s">
        <v>74</v>
      </c>
      <c r="AG24" s="73">
        <v>4</v>
      </c>
      <c r="AT24" s="2">
        <f t="shared" si="3"/>
        <v>1684000</v>
      </c>
      <c r="AU24" s="2">
        <f t="shared" si="2"/>
        <v>1688000</v>
      </c>
      <c r="AV24" s="2">
        <f t="shared" si="1"/>
        <v>1110400</v>
      </c>
    </row>
    <row r="25" spans="2:51" ht="27" hidden="1" customHeight="1">
      <c r="K25" s="89"/>
      <c r="L25" s="89"/>
      <c r="M25" s="89"/>
      <c r="N25" s="81" t="s">
        <v>113</v>
      </c>
      <c r="O25" s="91"/>
      <c r="P25" s="89"/>
      <c r="AC25" s="119"/>
      <c r="AD25" s="2">
        <v>10000001</v>
      </c>
      <c r="AF25" s="81">
        <v>1955000</v>
      </c>
      <c r="AG25" s="73">
        <v>5</v>
      </c>
      <c r="AT25" s="2">
        <f t="shared" si="3"/>
        <v>1688000</v>
      </c>
      <c r="AU25" s="2">
        <f t="shared" si="2"/>
        <v>1692000</v>
      </c>
      <c r="AV25" s="2">
        <f t="shared" si="1"/>
        <v>1112800</v>
      </c>
    </row>
    <row r="26" spans="2:51" ht="27" hidden="1" customHeight="1">
      <c r="K26" s="89"/>
      <c r="L26" s="89"/>
      <c r="AT26" s="2">
        <f t="shared" si="3"/>
        <v>1692000</v>
      </c>
      <c r="AU26" s="2">
        <f t="shared" si="2"/>
        <v>1696000</v>
      </c>
      <c r="AV26" s="2">
        <f t="shared" si="1"/>
        <v>1115200</v>
      </c>
    </row>
    <row r="27" spans="2:51" ht="19.5" hidden="1" customHeight="1">
      <c r="K27" s="89"/>
      <c r="L27" s="89"/>
      <c r="T27" s="2" t="s">
        <v>53</v>
      </c>
      <c r="AT27" s="2">
        <f t="shared" si="3"/>
        <v>1696000</v>
      </c>
      <c r="AU27" s="2">
        <f t="shared" si="2"/>
        <v>1700000</v>
      </c>
      <c r="AV27" s="2">
        <f t="shared" si="1"/>
        <v>1117600</v>
      </c>
    </row>
    <row r="28" spans="2:51" ht="19.5" hidden="1" customHeight="1">
      <c r="T28" s="2" t="s">
        <v>133</v>
      </c>
      <c r="AC28" s="93"/>
      <c r="AD28" s="93">
        <v>12</v>
      </c>
      <c r="AE28" s="93">
        <v>11</v>
      </c>
      <c r="AF28" s="93">
        <v>10</v>
      </c>
      <c r="AG28" s="93">
        <v>9</v>
      </c>
      <c r="AH28" s="93">
        <v>8</v>
      </c>
      <c r="AI28" s="93">
        <v>7</v>
      </c>
      <c r="AJ28" s="93">
        <v>6</v>
      </c>
      <c r="AK28" s="93">
        <v>5</v>
      </c>
      <c r="AL28" s="93">
        <v>4</v>
      </c>
      <c r="AM28" s="93">
        <v>3</v>
      </c>
      <c r="AN28" s="93">
        <v>2</v>
      </c>
      <c r="AO28" s="93">
        <v>1</v>
      </c>
      <c r="AT28" s="2">
        <f t="shared" si="3"/>
        <v>1700000</v>
      </c>
      <c r="AU28" s="2">
        <f t="shared" si="2"/>
        <v>1704000</v>
      </c>
      <c r="AV28" s="2">
        <f t="shared" si="1"/>
        <v>1120000</v>
      </c>
    </row>
    <row r="29" spans="2:51" ht="19.5" hidden="1" customHeight="1">
      <c r="T29" s="2" t="s">
        <v>51</v>
      </c>
      <c r="AC29" s="93" t="s">
        <v>13</v>
      </c>
      <c r="AD29" s="93" t="e">
        <f>IF(U15=12,Y19,"")</f>
        <v>#REF!</v>
      </c>
      <c r="AE29" s="93" t="str">
        <f>IF(V13=11,Y19,"")</f>
        <v/>
      </c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T29" s="2">
        <f t="shared" si="3"/>
        <v>1704000</v>
      </c>
      <c r="AU29" s="2">
        <f t="shared" si="3"/>
        <v>1708000</v>
      </c>
      <c r="AV29" s="2">
        <f t="shared" si="1"/>
        <v>1122400</v>
      </c>
    </row>
    <row r="30" spans="2:51" ht="19.5" hidden="1" customHeight="1">
      <c r="T30" s="2" t="s">
        <v>134</v>
      </c>
      <c r="AC30" s="93" t="s">
        <v>14</v>
      </c>
      <c r="AD30" s="93" t="e">
        <f t="shared" ref="AD30:AD40" si="4">IF($U$15=12,$Y$18,"")</f>
        <v>#REF!</v>
      </c>
      <c r="AE30" s="93" t="e">
        <f>IF($U$15=11,$Y$19,"")</f>
        <v>#REF!</v>
      </c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T30" s="2">
        <f t="shared" si="3"/>
        <v>1708000</v>
      </c>
      <c r="AU30" s="2">
        <f t="shared" si="3"/>
        <v>1712000</v>
      </c>
      <c r="AV30" s="2">
        <f t="shared" si="1"/>
        <v>1124800</v>
      </c>
    </row>
    <row r="31" spans="2:51" ht="19.5" hidden="1" customHeight="1">
      <c r="T31" s="2" t="s">
        <v>52</v>
      </c>
      <c r="AC31" s="93" t="s">
        <v>15</v>
      </c>
      <c r="AD31" s="93" t="e">
        <f t="shared" si="4"/>
        <v>#REF!</v>
      </c>
      <c r="AE31" s="93" t="e">
        <f t="shared" ref="AE31:AE40" si="5">IF($U$15=11,$Y$18,"")</f>
        <v>#REF!</v>
      </c>
      <c r="AF31" s="93" t="e">
        <f>IF($U$15=10,$Y$19,"")</f>
        <v>#REF!</v>
      </c>
      <c r="AG31" s="93"/>
      <c r="AH31" s="93"/>
      <c r="AI31" s="93"/>
      <c r="AJ31" s="93"/>
      <c r="AK31" s="93"/>
      <c r="AL31" s="93"/>
      <c r="AM31" s="93"/>
      <c r="AN31" s="93"/>
      <c r="AO31" s="93"/>
      <c r="AT31" s="2">
        <f t="shared" si="3"/>
        <v>1712000</v>
      </c>
      <c r="AU31" s="2">
        <f t="shared" si="3"/>
        <v>1716000</v>
      </c>
      <c r="AV31" s="2">
        <f t="shared" si="1"/>
        <v>1127200</v>
      </c>
    </row>
    <row r="32" spans="2:51" ht="19.5" hidden="1" customHeight="1">
      <c r="AC32" s="93" t="s">
        <v>16</v>
      </c>
      <c r="AD32" s="93" t="e">
        <f t="shared" si="4"/>
        <v>#REF!</v>
      </c>
      <c r="AE32" s="93" t="e">
        <f t="shared" si="5"/>
        <v>#REF!</v>
      </c>
      <c r="AF32" s="93" t="e">
        <f t="shared" ref="AF32:AF40" si="6">IF($U$15=10,$Y$18,"")</f>
        <v>#REF!</v>
      </c>
      <c r="AG32" s="93" t="e">
        <f>IF($U$15=9,$Y$19,"")</f>
        <v>#REF!</v>
      </c>
      <c r="AH32" s="93"/>
      <c r="AI32" s="93"/>
      <c r="AJ32" s="93"/>
      <c r="AK32" s="93"/>
      <c r="AL32" s="93"/>
      <c r="AM32" s="93"/>
      <c r="AN32" s="93"/>
      <c r="AO32" s="93"/>
      <c r="AT32" s="2">
        <f t="shared" si="3"/>
        <v>1716000</v>
      </c>
      <c r="AU32" s="2">
        <f t="shared" si="3"/>
        <v>1720000</v>
      </c>
      <c r="AV32" s="2">
        <f t="shared" si="1"/>
        <v>1129600</v>
      </c>
    </row>
    <row r="33" spans="20:48" ht="19.5" hidden="1" customHeight="1">
      <c r="AC33" s="93" t="s">
        <v>17</v>
      </c>
      <c r="AD33" s="93" t="e">
        <f t="shared" si="4"/>
        <v>#REF!</v>
      </c>
      <c r="AE33" s="93" t="e">
        <f t="shared" si="5"/>
        <v>#REF!</v>
      </c>
      <c r="AF33" s="93" t="e">
        <f t="shared" si="6"/>
        <v>#REF!</v>
      </c>
      <c r="AG33" s="93" t="e">
        <f t="shared" ref="AG33:AG40" si="7">IF($U$15=9,$Y$18,"")</f>
        <v>#REF!</v>
      </c>
      <c r="AH33" s="93" t="e">
        <f>IF($U$15=8,$Y$19,"")</f>
        <v>#REF!</v>
      </c>
      <c r="AI33" s="93"/>
      <c r="AJ33" s="93"/>
      <c r="AK33" s="93"/>
      <c r="AL33" s="93"/>
      <c r="AM33" s="93"/>
      <c r="AN33" s="93"/>
      <c r="AO33" s="93"/>
      <c r="AT33" s="2">
        <f t="shared" ref="AT33:AU48" si="8">+AT32+4000</f>
        <v>1720000</v>
      </c>
      <c r="AU33" s="2">
        <f t="shared" si="8"/>
        <v>1724000</v>
      </c>
      <c r="AV33" s="2">
        <f t="shared" si="1"/>
        <v>1132000</v>
      </c>
    </row>
    <row r="34" spans="20:48" ht="19.5" hidden="1" customHeight="1">
      <c r="AC34" s="93" t="s">
        <v>18</v>
      </c>
      <c r="AD34" s="93" t="e">
        <f t="shared" si="4"/>
        <v>#REF!</v>
      </c>
      <c r="AE34" s="93" t="e">
        <f t="shared" si="5"/>
        <v>#REF!</v>
      </c>
      <c r="AF34" s="93" t="e">
        <f t="shared" si="6"/>
        <v>#REF!</v>
      </c>
      <c r="AG34" s="93" t="e">
        <f t="shared" si="7"/>
        <v>#REF!</v>
      </c>
      <c r="AH34" s="93" t="e">
        <f t="shared" ref="AH34:AH40" si="9">IF($U$15=8,$Y$18,"")</f>
        <v>#REF!</v>
      </c>
      <c r="AI34" s="93" t="e">
        <f>IF($U$15=7,$Y$19,"")</f>
        <v>#REF!</v>
      </c>
      <c r="AJ34" s="93"/>
      <c r="AK34" s="93"/>
      <c r="AL34" s="93"/>
      <c r="AM34" s="93"/>
      <c r="AN34" s="93"/>
      <c r="AO34" s="93"/>
      <c r="AT34" s="2">
        <f t="shared" si="8"/>
        <v>1724000</v>
      </c>
      <c r="AU34" s="2">
        <f t="shared" si="8"/>
        <v>1728000</v>
      </c>
      <c r="AV34" s="2">
        <f t="shared" si="1"/>
        <v>1134400</v>
      </c>
    </row>
    <row r="35" spans="20:48" ht="19.5" hidden="1" customHeight="1">
      <c r="AC35" s="93" t="s">
        <v>19</v>
      </c>
      <c r="AD35" s="93" t="e">
        <f t="shared" si="4"/>
        <v>#REF!</v>
      </c>
      <c r="AE35" s="93" t="e">
        <f t="shared" si="5"/>
        <v>#REF!</v>
      </c>
      <c r="AF35" s="93" t="e">
        <f t="shared" si="6"/>
        <v>#REF!</v>
      </c>
      <c r="AG35" s="93" t="e">
        <f t="shared" si="7"/>
        <v>#REF!</v>
      </c>
      <c r="AH35" s="93" t="e">
        <f t="shared" si="9"/>
        <v>#REF!</v>
      </c>
      <c r="AI35" s="93" t="e">
        <f t="shared" ref="AI35:AI40" si="10">IF($U$15=7,$Y$18,"")</f>
        <v>#REF!</v>
      </c>
      <c r="AJ35" s="93" t="e">
        <f>IF($U$15=6,$Y$19,"")</f>
        <v>#REF!</v>
      </c>
      <c r="AK35" s="93"/>
      <c r="AL35" s="93"/>
      <c r="AM35" s="93"/>
      <c r="AN35" s="93"/>
      <c r="AO35" s="93"/>
      <c r="AT35" s="2">
        <f t="shared" si="8"/>
        <v>1728000</v>
      </c>
      <c r="AU35" s="2">
        <f t="shared" si="8"/>
        <v>1732000</v>
      </c>
      <c r="AV35" s="2">
        <f t="shared" si="1"/>
        <v>1136800</v>
      </c>
    </row>
    <row r="36" spans="20:48" ht="19.5" hidden="1" customHeight="1">
      <c r="AC36" s="93" t="s">
        <v>20</v>
      </c>
      <c r="AD36" s="93" t="e">
        <f t="shared" si="4"/>
        <v>#REF!</v>
      </c>
      <c r="AE36" s="93" t="e">
        <f t="shared" si="5"/>
        <v>#REF!</v>
      </c>
      <c r="AF36" s="93" t="e">
        <f t="shared" si="6"/>
        <v>#REF!</v>
      </c>
      <c r="AG36" s="93" t="e">
        <f t="shared" si="7"/>
        <v>#REF!</v>
      </c>
      <c r="AH36" s="93" t="e">
        <f t="shared" si="9"/>
        <v>#REF!</v>
      </c>
      <c r="AI36" s="93" t="e">
        <f t="shared" si="10"/>
        <v>#REF!</v>
      </c>
      <c r="AJ36" s="93" t="e">
        <f>IF($U$15=6,$Y$18,"")</f>
        <v>#REF!</v>
      </c>
      <c r="AK36" s="93" t="e">
        <f>IF($U$15=5,$Y$19,"")</f>
        <v>#REF!</v>
      </c>
      <c r="AL36" s="93"/>
      <c r="AM36" s="93"/>
      <c r="AN36" s="93"/>
      <c r="AO36" s="93"/>
      <c r="AT36" s="2">
        <f t="shared" si="8"/>
        <v>1732000</v>
      </c>
      <c r="AU36" s="2">
        <f t="shared" si="8"/>
        <v>1736000</v>
      </c>
      <c r="AV36" s="2">
        <f t="shared" si="1"/>
        <v>1139200</v>
      </c>
    </row>
    <row r="37" spans="20:48" ht="19.5" hidden="1" customHeight="1">
      <c r="AC37" s="93" t="s">
        <v>21</v>
      </c>
      <c r="AD37" s="93" t="e">
        <f t="shared" si="4"/>
        <v>#REF!</v>
      </c>
      <c r="AE37" s="93" t="e">
        <f t="shared" si="5"/>
        <v>#REF!</v>
      </c>
      <c r="AF37" s="93" t="e">
        <f t="shared" si="6"/>
        <v>#REF!</v>
      </c>
      <c r="AG37" s="93" t="e">
        <f t="shared" si="7"/>
        <v>#REF!</v>
      </c>
      <c r="AH37" s="93" t="e">
        <f t="shared" si="9"/>
        <v>#REF!</v>
      </c>
      <c r="AI37" s="93" t="e">
        <f t="shared" si="10"/>
        <v>#REF!</v>
      </c>
      <c r="AJ37" s="93" t="e">
        <f>IF($U$15=6,$Y$18,"")</f>
        <v>#REF!</v>
      </c>
      <c r="AK37" s="93" t="e">
        <f>IF($U$15=5,$Y$18,"")</f>
        <v>#REF!</v>
      </c>
      <c r="AL37" s="93" t="e">
        <f>IF($U$15=4,$Y$19,"")</f>
        <v>#REF!</v>
      </c>
      <c r="AM37" s="93"/>
      <c r="AN37" s="93"/>
      <c r="AO37" s="93"/>
      <c r="AT37" s="2">
        <f t="shared" si="8"/>
        <v>1736000</v>
      </c>
      <c r="AU37" s="2">
        <f t="shared" si="8"/>
        <v>1740000</v>
      </c>
      <c r="AV37" s="2">
        <f t="shared" si="1"/>
        <v>1141600</v>
      </c>
    </row>
    <row r="38" spans="20:48" ht="19.5" hidden="1" customHeight="1">
      <c r="U38" s="48" t="s">
        <v>39</v>
      </c>
      <c r="V38" s="2">
        <v>1</v>
      </c>
      <c r="W38" s="2" t="s">
        <v>34</v>
      </c>
      <c r="AC38" s="93" t="s">
        <v>22</v>
      </c>
      <c r="AD38" s="93" t="e">
        <f t="shared" si="4"/>
        <v>#REF!</v>
      </c>
      <c r="AE38" s="93" t="e">
        <f t="shared" si="5"/>
        <v>#REF!</v>
      </c>
      <c r="AF38" s="93" t="e">
        <f t="shared" si="6"/>
        <v>#REF!</v>
      </c>
      <c r="AG38" s="93" t="e">
        <f t="shared" si="7"/>
        <v>#REF!</v>
      </c>
      <c r="AH38" s="93" t="e">
        <f t="shared" si="9"/>
        <v>#REF!</v>
      </c>
      <c r="AI38" s="93" t="e">
        <f t="shared" si="10"/>
        <v>#REF!</v>
      </c>
      <c r="AJ38" s="93" t="e">
        <f>IF($U$15=6,$Y$18,"")</f>
        <v>#REF!</v>
      </c>
      <c r="AK38" s="93" t="e">
        <f>IF($U$15=5,$Y$18,"")</f>
        <v>#REF!</v>
      </c>
      <c r="AL38" s="93" t="e">
        <f>IF($U$15=4,$Y$18,"")</f>
        <v>#REF!</v>
      </c>
      <c r="AM38" s="93" t="e">
        <f>IF($U$15=3,$Y$19,"")</f>
        <v>#REF!</v>
      </c>
      <c r="AN38" s="93"/>
      <c r="AO38" s="93"/>
      <c r="AT38" s="2">
        <f t="shared" si="8"/>
        <v>1740000</v>
      </c>
      <c r="AU38" s="2">
        <f t="shared" si="8"/>
        <v>1744000</v>
      </c>
      <c r="AV38" s="2">
        <f t="shared" si="1"/>
        <v>1144000</v>
      </c>
    </row>
    <row r="39" spans="20:48" ht="19.5" hidden="1" customHeight="1">
      <c r="T39" s="11" t="s">
        <v>32</v>
      </c>
      <c r="U39" s="2" t="e">
        <f>IF(#REF!="電話",1,2)</f>
        <v>#REF!</v>
      </c>
      <c r="V39" s="2">
        <v>2</v>
      </c>
      <c r="W39" s="2" t="s">
        <v>33</v>
      </c>
      <c r="AC39" s="93" t="s">
        <v>23</v>
      </c>
      <c r="AD39" s="93" t="e">
        <f t="shared" si="4"/>
        <v>#REF!</v>
      </c>
      <c r="AE39" s="93" t="e">
        <f t="shared" si="5"/>
        <v>#REF!</v>
      </c>
      <c r="AF39" s="93" t="e">
        <f t="shared" si="6"/>
        <v>#REF!</v>
      </c>
      <c r="AG39" s="93" t="e">
        <f t="shared" si="7"/>
        <v>#REF!</v>
      </c>
      <c r="AH39" s="93" t="e">
        <f t="shared" si="9"/>
        <v>#REF!</v>
      </c>
      <c r="AI39" s="93" t="e">
        <f t="shared" si="10"/>
        <v>#REF!</v>
      </c>
      <c r="AJ39" s="93" t="e">
        <f>IF($U$15=6,$Y$18,"")</f>
        <v>#REF!</v>
      </c>
      <c r="AK39" s="93" t="e">
        <f>IF($U$15=5,$Y$18,"")</f>
        <v>#REF!</v>
      </c>
      <c r="AL39" s="93" t="e">
        <f>IF($U$15=4,$Y$18,"")</f>
        <v>#REF!</v>
      </c>
      <c r="AM39" s="93" t="e">
        <f>IF($U$15=3,$Y$18,"")</f>
        <v>#REF!</v>
      </c>
      <c r="AN39" s="93" t="e">
        <f>IF($U$15=2,$Y$19,"")</f>
        <v>#REF!</v>
      </c>
      <c r="AO39" s="93"/>
      <c r="AT39" s="2">
        <f t="shared" si="8"/>
        <v>1744000</v>
      </c>
      <c r="AU39" s="2">
        <f t="shared" si="8"/>
        <v>1748000</v>
      </c>
      <c r="AV39" s="2">
        <f t="shared" si="1"/>
        <v>1146400</v>
      </c>
    </row>
    <row r="40" spans="20:48" ht="19.5" hidden="1" customHeight="1">
      <c r="AC40" s="93" t="s">
        <v>24</v>
      </c>
      <c r="AD40" s="93" t="e">
        <f t="shared" si="4"/>
        <v>#REF!</v>
      </c>
      <c r="AE40" s="93" t="e">
        <f t="shared" si="5"/>
        <v>#REF!</v>
      </c>
      <c r="AF40" s="93" t="e">
        <f t="shared" si="6"/>
        <v>#REF!</v>
      </c>
      <c r="AG40" s="93" t="e">
        <f t="shared" si="7"/>
        <v>#REF!</v>
      </c>
      <c r="AH40" s="93" t="e">
        <f t="shared" si="9"/>
        <v>#REF!</v>
      </c>
      <c r="AI40" s="93" t="e">
        <f t="shared" si="10"/>
        <v>#REF!</v>
      </c>
      <c r="AJ40" s="93" t="e">
        <f>IF($U$15=6,$Y$18,"")</f>
        <v>#REF!</v>
      </c>
      <c r="AK40" s="93" t="e">
        <f>IF($U$15=5,$Y$18,"")</f>
        <v>#REF!</v>
      </c>
      <c r="AL40" s="93" t="e">
        <f>IF($U$15=4,$Y$18,"")</f>
        <v>#REF!</v>
      </c>
      <c r="AM40" s="93" t="e">
        <f>IF($U$15=3,$Y$18,"")</f>
        <v>#REF!</v>
      </c>
      <c r="AN40" s="93" t="e">
        <f>IF($U$15=2,$Y$18,"")</f>
        <v>#REF!</v>
      </c>
      <c r="AO40" s="93" t="e">
        <f>IF($U$15=1,$Y$19,"")</f>
        <v>#REF!</v>
      </c>
      <c r="AT40" s="2">
        <f t="shared" si="8"/>
        <v>1748000</v>
      </c>
      <c r="AU40" s="2">
        <f t="shared" si="8"/>
        <v>1752000</v>
      </c>
      <c r="AV40" s="2">
        <f t="shared" si="1"/>
        <v>1148800</v>
      </c>
    </row>
    <row r="41" spans="20:48" hidden="1">
      <c r="AT41" s="2">
        <f t="shared" si="8"/>
        <v>1752000</v>
      </c>
      <c r="AU41" s="2">
        <f t="shared" si="8"/>
        <v>1756000</v>
      </c>
      <c r="AV41" s="2">
        <f t="shared" si="1"/>
        <v>1151200</v>
      </c>
    </row>
    <row r="42" spans="20:48" hidden="1">
      <c r="AT42" s="2">
        <f t="shared" si="8"/>
        <v>1756000</v>
      </c>
      <c r="AU42" s="2">
        <f t="shared" si="8"/>
        <v>1760000</v>
      </c>
      <c r="AV42" s="2">
        <f t="shared" si="1"/>
        <v>1153600</v>
      </c>
    </row>
    <row r="43" spans="20:48" hidden="1">
      <c r="AT43" s="2">
        <f t="shared" si="8"/>
        <v>1760000</v>
      </c>
      <c r="AU43" s="2">
        <f t="shared" si="8"/>
        <v>1764000</v>
      </c>
      <c r="AV43" s="2">
        <f t="shared" si="1"/>
        <v>1156000</v>
      </c>
    </row>
    <row r="44" spans="20:48" hidden="1">
      <c r="T44" s="81">
        <f>L5</f>
        <v>0</v>
      </c>
      <c r="Y44" s="81">
        <f>M5</f>
        <v>0</v>
      </c>
      <c r="AD44" s="81">
        <f>N5</f>
        <v>0</v>
      </c>
      <c r="AI44" s="81">
        <f>O5</f>
        <v>0</v>
      </c>
      <c r="AT44" s="2">
        <f t="shared" si="8"/>
        <v>1764000</v>
      </c>
      <c r="AU44" s="2">
        <f t="shared" si="8"/>
        <v>1768000</v>
      </c>
      <c r="AV44" s="2">
        <f t="shared" si="1"/>
        <v>1158400</v>
      </c>
    </row>
    <row r="45" spans="20:48" hidden="1">
      <c r="T45" s="48" t="s">
        <v>64</v>
      </c>
      <c r="V45" s="94" t="s">
        <v>65</v>
      </c>
      <c r="W45" s="73"/>
      <c r="X45" s="73"/>
      <c r="Y45" s="48" t="s">
        <v>64</v>
      </c>
      <c r="AA45" s="94" t="s">
        <v>65</v>
      </c>
      <c r="AB45" s="73"/>
      <c r="AC45" s="73"/>
      <c r="AD45" s="48" t="s">
        <v>64</v>
      </c>
      <c r="AF45" s="94" t="s">
        <v>65</v>
      </c>
      <c r="AG45" s="73"/>
      <c r="AH45" s="73"/>
      <c r="AI45" s="48" t="s">
        <v>64</v>
      </c>
      <c r="AK45" s="94" t="s">
        <v>65</v>
      </c>
      <c r="AL45" s="73"/>
      <c r="AM45" s="73"/>
      <c r="AT45" s="2">
        <f t="shared" si="8"/>
        <v>1768000</v>
      </c>
      <c r="AU45" s="2">
        <f t="shared" si="8"/>
        <v>1772000</v>
      </c>
      <c r="AV45" s="2">
        <f t="shared" si="1"/>
        <v>1160800</v>
      </c>
    </row>
    <row r="46" spans="20:48" hidden="1">
      <c r="T46" s="48" t="s">
        <v>66</v>
      </c>
      <c r="V46" s="73"/>
      <c r="W46" s="73"/>
      <c r="X46" s="73"/>
      <c r="Y46" s="48" t="s">
        <v>66</v>
      </c>
      <c r="AA46" s="73"/>
      <c r="AB46" s="73"/>
      <c r="AC46" s="73"/>
      <c r="AD46" s="48" t="s">
        <v>66</v>
      </c>
      <c r="AF46" s="73"/>
      <c r="AG46" s="73"/>
      <c r="AH46" s="73"/>
      <c r="AI46" s="48" t="s">
        <v>66</v>
      </c>
      <c r="AK46" s="73"/>
      <c r="AL46" s="73"/>
      <c r="AM46" s="73"/>
      <c r="AT46" s="2">
        <f t="shared" si="8"/>
        <v>1772000</v>
      </c>
      <c r="AU46" s="2">
        <f t="shared" si="8"/>
        <v>1776000</v>
      </c>
      <c r="AV46" s="2">
        <f t="shared" si="1"/>
        <v>1163200</v>
      </c>
    </row>
    <row r="47" spans="20:48" hidden="1">
      <c r="T47" s="95" t="s">
        <v>69</v>
      </c>
      <c r="U47" s="96" t="s">
        <v>68</v>
      </c>
      <c r="V47" s="96" t="s">
        <v>70</v>
      </c>
      <c r="W47" s="73"/>
      <c r="X47" s="73"/>
      <c r="Y47" s="95" t="s">
        <v>69</v>
      </c>
      <c r="Z47" s="96" t="s">
        <v>68</v>
      </c>
      <c r="AA47" s="96" t="s">
        <v>70</v>
      </c>
      <c r="AB47" s="73"/>
      <c r="AC47" s="73"/>
      <c r="AD47" s="95" t="s">
        <v>69</v>
      </c>
      <c r="AE47" s="96" t="s">
        <v>68</v>
      </c>
      <c r="AF47" s="96" t="s">
        <v>70</v>
      </c>
      <c r="AG47" s="73"/>
      <c r="AH47" s="73"/>
      <c r="AI47" s="95" t="s">
        <v>69</v>
      </c>
      <c r="AJ47" s="96" t="s">
        <v>68</v>
      </c>
      <c r="AK47" s="96" t="s">
        <v>70</v>
      </c>
      <c r="AL47" s="73"/>
      <c r="AM47" s="73"/>
      <c r="AT47" s="2">
        <f t="shared" si="8"/>
        <v>1776000</v>
      </c>
      <c r="AU47" s="2">
        <f t="shared" si="8"/>
        <v>1780000</v>
      </c>
      <c r="AV47" s="2">
        <f t="shared" si="1"/>
        <v>1165600</v>
      </c>
    </row>
    <row r="48" spans="20:48" hidden="1">
      <c r="T48" s="2">
        <f>IF(OR(L16="６５歳以上",L16="６５歳以上（擬主）"),L8,0)</f>
        <v>0</v>
      </c>
      <c r="U48" s="2">
        <f>IF(VLOOKUP(T48,$AD$16:$AG$20,4)=1,IF(T48&lt;1100000,T48,1100000),IF(VLOOKUP(T48,$AD$16:$AG$20,4)=2,T48*25%+275000,IF(VLOOKUP(T48,$AD$16:$AG$20,4)=3,T48*15%+685000,IF(VLOOKUP(T48,$AD$16:$AG$20,4)=4,T48*5%+1455000,1955000))))</f>
        <v>0</v>
      </c>
      <c r="V48" s="48">
        <f>+T48-U48</f>
        <v>0</v>
      </c>
      <c r="W48" s="73"/>
      <c r="X48" s="73"/>
      <c r="Y48" s="2">
        <f>IF(M16="６５歳以上",M8,0)</f>
        <v>0</v>
      </c>
      <c r="Z48" s="2">
        <f>IF(VLOOKUP(Y48,$AD$16:$AG$20,4)=1,IF(Y48&lt;1100000,Y48,1100000),IF(VLOOKUP(Y48,$AD$16:$AG$20,4)=2,Y48*25%+275000,IF(VLOOKUP(Y48,$AD$16:$AG$20,4)=3,Y48*15%+685000,IF(VLOOKUP(Y48,$AD$16:$AG$20,4)=4,Y48*5%+1455000,1955000))))</f>
        <v>0</v>
      </c>
      <c r="AA48" s="48">
        <f>+Y48-Z48</f>
        <v>0</v>
      </c>
      <c r="AB48" s="73"/>
      <c r="AC48" s="73"/>
      <c r="AD48" s="2">
        <f>IF(N16="６５歳以上",N8,0)</f>
        <v>0</v>
      </c>
      <c r="AE48" s="2">
        <f>IF(VLOOKUP(AD48,$AD$16:$AG$20,4)=1,IF(AD48&lt;1100000,AD48,1100000),IF(VLOOKUP(AD48,$AD$16:$AG$20,4)=2,AD48*25%+275000,IF(VLOOKUP(AD48,$AD$16:$AG$20,4)=3,AD48*15%+685000,IF(VLOOKUP(AD48,$AD$16:$AG$20,4)=4,AD48*5%+1455000,1955000))))</f>
        <v>0</v>
      </c>
      <c r="AF48" s="48">
        <f>+AD48-AE48</f>
        <v>0</v>
      </c>
      <c r="AG48" s="73"/>
      <c r="AH48" s="73"/>
      <c r="AI48" s="2">
        <f>IF(O16="６５歳以上",O8,0)</f>
        <v>0</v>
      </c>
      <c r="AJ48" s="2">
        <f>IF(VLOOKUP(AI48,$AD$16:$AG$20,4)=1,IF(AI48&lt;1100000,AI48,1100000),IF(VLOOKUP(AI48,$AD$16:$AG$20,4)=2,AI48*25%+275000,IF(VLOOKUP(AI48,$AD$16:$AG$20,4)=3,AI48*15%+685000,IF(VLOOKUP(AI48,$AD$16:$AG$20,4)=4,AI48*5%+1455000,1955000))))</f>
        <v>0</v>
      </c>
      <c r="AK48" s="48">
        <f>+AI48-AJ48</f>
        <v>0</v>
      </c>
      <c r="AL48" s="73"/>
      <c r="AM48" s="73"/>
      <c r="AT48" s="2">
        <f t="shared" si="8"/>
        <v>1780000</v>
      </c>
      <c r="AU48" s="2">
        <f t="shared" si="8"/>
        <v>1784000</v>
      </c>
      <c r="AV48" s="2">
        <f t="shared" si="1"/>
        <v>1168000</v>
      </c>
    </row>
    <row r="49" spans="20:48" hidden="1">
      <c r="V49" s="73"/>
      <c r="W49" s="73"/>
      <c r="X49" s="73"/>
      <c r="AA49" s="73"/>
      <c r="AB49" s="73"/>
      <c r="AC49" s="73"/>
      <c r="AF49" s="73"/>
      <c r="AG49" s="73"/>
      <c r="AH49" s="73"/>
      <c r="AK49" s="73"/>
      <c r="AL49" s="73"/>
      <c r="AM49" s="73"/>
      <c r="AT49" s="2">
        <f t="shared" ref="AT49:AU64" si="11">+AT48+4000</f>
        <v>1784000</v>
      </c>
      <c r="AU49" s="2">
        <f t="shared" si="11"/>
        <v>1788000</v>
      </c>
      <c r="AV49" s="2">
        <f t="shared" si="1"/>
        <v>1170400</v>
      </c>
    </row>
    <row r="50" spans="20:48" hidden="1">
      <c r="V50" s="73"/>
      <c r="W50" s="73"/>
      <c r="X50" s="73"/>
      <c r="AA50" s="73"/>
      <c r="AB50" s="73"/>
      <c r="AC50" s="73"/>
      <c r="AF50" s="73"/>
      <c r="AG50" s="73"/>
      <c r="AH50" s="73"/>
      <c r="AK50" s="73"/>
      <c r="AL50" s="73"/>
      <c r="AM50" s="73"/>
      <c r="AT50" s="2">
        <f t="shared" si="11"/>
        <v>1788000</v>
      </c>
      <c r="AU50" s="2">
        <f t="shared" si="11"/>
        <v>1792000</v>
      </c>
      <c r="AV50" s="2">
        <f t="shared" si="1"/>
        <v>1172800</v>
      </c>
    </row>
    <row r="51" spans="20:48" hidden="1">
      <c r="T51" s="48" t="s">
        <v>75</v>
      </c>
      <c r="V51" s="73"/>
      <c r="W51" s="73"/>
      <c r="X51" s="73"/>
      <c r="Y51" s="48" t="s">
        <v>75</v>
      </c>
      <c r="AA51" s="73"/>
      <c r="AB51" s="73"/>
      <c r="AC51" s="73"/>
      <c r="AD51" s="48" t="s">
        <v>75</v>
      </c>
      <c r="AF51" s="73"/>
      <c r="AG51" s="73"/>
      <c r="AH51" s="73"/>
      <c r="AI51" s="48" t="s">
        <v>75</v>
      </c>
      <c r="AK51" s="73"/>
      <c r="AL51" s="73"/>
      <c r="AM51" s="73"/>
      <c r="AT51" s="2">
        <f t="shared" si="11"/>
        <v>1792000</v>
      </c>
      <c r="AU51" s="2">
        <f t="shared" si="11"/>
        <v>1796000</v>
      </c>
      <c r="AV51" s="2">
        <f t="shared" si="1"/>
        <v>1175200</v>
      </c>
    </row>
    <row r="52" spans="20:48" hidden="1">
      <c r="T52" s="95" t="s">
        <v>69</v>
      </c>
      <c r="U52" s="96" t="s">
        <v>68</v>
      </c>
      <c r="V52" s="96" t="s">
        <v>70</v>
      </c>
      <c r="W52" s="73"/>
      <c r="X52" s="73"/>
      <c r="Y52" s="95" t="s">
        <v>69</v>
      </c>
      <c r="Z52" s="96" t="s">
        <v>68</v>
      </c>
      <c r="AA52" s="96" t="s">
        <v>70</v>
      </c>
      <c r="AB52" s="73"/>
      <c r="AC52" s="73"/>
      <c r="AD52" s="95" t="s">
        <v>69</v>
      </c>
      <c r="AE52" s="96" t="s">
        <v>68</v>
      </c>
      <c r="AF52" s="96" t="s">
        <v>70</v>
      </c>
      <c r="AG52" s="73"/>
      <c r="AH52" s="73"/>
      <c r="AI52" s="95" t="s">
        <v>69</v>
      </c>
      <c r="AJ52" s="96" t="s">
        <v>68</v>
      </c>
      <c r="AK52" s="96" t="s">
        <v>70</v>
      </c>
      <c r="AL52" s="73"/>
      <c r="AM52" s="73"/>
      <c r="AT52" s="2">
        <f t="shared" si="11"/>
        <v>1796000</v>
      </c>
      <c r="AU52" s="2">
        <f t="shared" si="11"/>
        <v>1800000</v>
      </c>
      <c r="AV52" s="2">
        <f t="shared" si="1"/>
        <v>1177600</v>
      </c>
    </row>
    <row r="53" spans="20:48" hidden="1">
      <c r="T53" s="2">
        <f>IF(T48=0,L8,0)</f>
        <v>0</v>
      </c>
      <c r="U53" s="2">
        <f>IF(VLOOKUP(T53,$AD$21:$AG$25,4)=1,IF(T53&lt;600000,T53,600000),IF(VLOOKUP(T53,$AD$21:$AG$25,4)=2,T53*25%+275000,IF(VLOOKUP(T53,$AD$21:$AG$25,4)=3,T53*15%+685000,IF(VLOOKUP(T53,$AD$21:$AG$25,4)=4,T53*5%+1455000,1955000))))</f>
        <v>0</v>
      </c>
      <c r="V53" s="48">
        <f>+T53-U53</f>
        <v>0</v>
      </c>
      <c r="W53" s="73"/>
      <c r="X53" s="73"/>
      <c r="Y53" s="2">
        <f>IF(Y48=0,M8,0)</f>
        <v>0</v>
      </c>
      <c r="Z53" s="2">
        <f>IF(VLOOKUP(Y53,$AD$21:$AG$25,4)=1,IF(Y53&lt;600000,Y53,600000),IF(VLOOKUP(Y53,$AD$21:$AG$25,4)=2,Y53*25%+275000,IF(VLOOKUP(Y53,$AD$21:$AG$25,4)=3,Y53*15%+685000,IF(VLOOKUP(Y53,$AD$21:$AG$25,4)=4,Y53*5%+1455000,1955000))))</f>
        <v>0</v>
      </c>
      <c r="AA53" s="48">
        <f>+Y53-Z53</f>
        <v>0</v>
      </c>
      <c r="AB53" s="73"/>
      <c r="AC53" s="73"/>
      <c r="AD53" s="2">
        <f>IF(AD48=0,N8,0)</f>
        <v>0</v>
      </c>
      <c r="AE53" s="2">
        <f>IF(VLOOKUP(AD53,$AD$21:$AG$25,4)=1,IF(AD53&lt;600000,AD53,600000),IF(VLOOKUP(AD53,$AD$21:$AG$25,4)=2,AD53*25%+275000,IF(VLOOKUP(AD53,$AD$21:$AG$25,4)=3,AD53*15%+685000,IF(VLOOKUP(AD53,$AD$21:$AG$25,4)=4,AD53*5%+1455000,1955000))))</f>
        <v>0</v>
      </c>
      <c r="AF53" s="48">
        <f>+AD53-AE53</f>
        <v>0</v>
      </c>
      <c r="AG53" s="73"/>
      <c r="AH53" s="73"/>
      <c r="AI53" s="2">
        <f>IF(AI48=0,O8,0)</f>
        <v>0</v>
      </c>
      <c r="AJ53" s="2">
        <f>IF(VLOOKUP(AI53,$AD$21:$AG$25,4)=1,IF(AI53&lt;600000,AI53,600000),IF(VLOOKUP(AI53,$AD$21:$AG$25,4)=2,AI53*25%+275000,IF(VLOOKUP(AI53,$AD$21:$AG$25,4)=3,AI53*15%+685000,IF(VLOOKUP(AI53,$AD$21:$AG$25,4)=4,AI53*5%+1455000,1955000))))</f>
        <v>0</v>
      </c>
      <c r="AK53" s="48">
        <f>+AI53-AJ53</f>
        <v>0</v>
      </c>
      <c r="AL53" s="73"/>
      <c r="AM53" s="73"/>
    </row>
    <row r="54" spans="20:48" hidden="1">
      <c r="V54" s="97">
        <f>+V48+V53</f>
        <v>0</v>
      </c>
      <c r="W54" s="73"/>
      <c r="X54" s="73"/>
      <c r="AA54" s="97">
        <f>+AA48+AA53</f>
        <v>0</v>
      </c>
      <c r="AB54" s="73"/>
      <c r="AC54" s="73"/>
      <c r="AF54" s="97">
        <f>+AF48+AF53</f>
        <v>0</v>
      </c>
      <c r="AG54" s="73"/>
      <c r="AH54" s="73"/>
      <c r="AK54" s="97">
        <f>+AK48+AK53</f>
        <v>0</v>
      </c>
      <c r="AL54" s="73"/>
      <c r="AM54" s="73"/>
      <c r="AT54" s="2">
        <f>+AT52+4000</f>
        <v>1800000</v>
      </c>
      <c r="AU54" s="2">
        <f>+AU52+4000</f>
        <v>1804000</v>
      </c>
      <c r="AV54" s="2">
        <f>+AT54*70/100-80000</f>
        <v>1180000</v>
      </c>
    </row>
    <row r="55" spans="20:48" hidden="1">
      <c r="V55" s="73"/>
      <c r="W55" s="73"/>
      <c r="X55" s="73"/>
      <c r="AA55" s="73"/>
      <c r="AB55" s="73"/>
      <c r="AC55" s="73"/>
      <c r="AF55" s="73"/>
      <c r="AG55" s="73"/>
      <c r="AH55" s="73"/>
      <c r="AK55" s="73"/>
      <c r="AL55" s="73"/>
      <c r="AM55" s="73"/>
      <c r="AT55" s="2">
        <f t="shared" si="11"/>
        <v>1804000</v>
      </c>
      <c r="AU55" s="2">
        <f t="shared" si="11"/>
        <v>1808000</v>
      </c>
      <c r="AV55" s="2">
        <f t="shared" ref="AV55:AV118" si="12">+AT55*70/100-80000</f>
        <v>1182800</v>
      </c>
    </row>
    <row r="56" spans="20:48" hidden="1">
      <c r="T56" s="39" t="s">
        <v>77</v>
      </c>
      <c r="U56" s="39"/>
      <c r="V56" s="98"/>
      <c r="W56" s="98"/>
      <c r="X56" s="98"/>
      <c r="Y56" s="39" t="s">
        <v>77</v>
      </c>
      <c r="Z56" s="39"/>
      <c r="AA56" s="98"/>
      <c r="AB56" s="98"/>
      <c r="AC56" s="98"/>
      <c r="AD56" s="39" t="s">
        <v>77</v>
      </c>
      <c r="AE56" s="39"/>
      <c r="AF56" s="98"/>
      <c r="AG56" s="98"/>
      <c r="AH56" s="98"/>
      <c r="AI56" s="39" t="s">
        <v>77</v>
      </c>
      <c r="AJ56" s="39"/>
      <c r="AK56" s="98"/>
      <c r="AL56" s="98"/>
      <c r="AM56" s="98"/>
      <c r="AT56" s="2">
        <f t="shared" si="11"/>
        <v>1808000</v>
      </c>
      <c r="AU56" s="2">
        <f t="shared" si="11"/>
        <v>1812000</v>
      </c>
      <c r="AV56" s="2">
        <f t="shared" si="12"/>
        <v>1185600</v>
      </c>
    </row>
    <row r="57" spans="20:48" hidden="1">
      <c r="T57" s="39" t="s">
        <v>78</v>
      </c>
      <c r="U57" s="39"/>
      <c r="V57" s="98"/>
      <c r="W57" s="98"/>
      <c r="X57" s="98"/>
      <c r="Y57" s="39" t="s">
        <v>78</v>
      </c>
      <c r="Z57" s="39"/>
      <c r="AA57" s="98"/>
      <c r="AB57" s="98"/>
      <c r="AC57" s="98"/>
      <c r="AD57" s="39" t="s">
        <v>78</v>
      </c>
      <c r="AE57" s="39"/>
      <c r="AF57" s="98"/>
      <c r="AG57" s="98"/>
      <c r="AH57" s="98"/>
      <c r="AI57" s="39" t="s">
        <v>78</v>
      </c>
      <c r="AJ57" s="39"/>
      <c r="AK57" s="98"/>
      <c r="AL57" s="98"/>
      <c r="AM57" s="98"/>
      <c r="AT57" s="2">
        <f t="shared" si="11"/>
        <v>1812000</v>
      </c>
      <c r="AU57" s="2">
        <f t="shared" si="11"/>
        <v>1816000</v>
      </c>
      <c r="AV57" s="2">
        <f t="shared" si="12"/>
        <v>1188400</v>
      </c>
    </row>
    <row r="58" spans="20:48" hidden="1">
      <c r="V58" s="73"/>
      <c r="W58" s="73"/>
      <c r="X58" s="73"/>
      <c r="AA58" s="73"/>
      <c r="AB58" s="73"/>
      <c r="AC58" s="73"/>
      <c r="AF58" s="73"/>
      <c r="AG58" s="73"/>
      <c r="AH58" s="73"/>
      <c r="AK58" s="73"/>
      <c r="AL58" s="73"/>
      <c r="AM58" s="73"/>
      <c r="AT58" s="2">
        <f t="shared" si="11"/>
        <v>1816000</v>
      </c>
      <c r="AU58" s="2">
        <f t="shared" si="11"/>
        <v>1820000</v>
      </c>
      <c r="AV58" s="2">
        <f t="shared" si="12"/>
        <v>1191200</v>
      </c>
    </row>
    <row r="59" spans="20:48" hidden="1">
      <c r="T59" s="48" t="s">
        <v>85</v>
      </c>
      <c r="V59" s="73"/>
      <c r="W59" s="73"/>
      <c r="X59" s="73"/>
      <c r="Y59" s="48" t="s">
        <v>85</v>
      </c>
      <c r="AA59" s="73"/>
      <c r="AB59" s="73"/>
      <c r="AC59" s="73"/>
      <c r="AD59" s="48" t="s">
        <v>85</v>
      </c>
      <c r="AF59" s="73"/>
      <c r="AG59" s="73"/>
      <c r="AH59" s="73"/>
      <c r="AI59" s="48" t="s">
        <v>85</v>
      </c>
      <c r="AK59" s="73"/>
      <c r="AL59" s="73"/>
      <c r="AM59" s="73"/>
      <c r="AT59" s="2">
        <f t="shared" si="11"/>
        <v>1820000</v>
      </c>
      <c r="AU59" s="2">
        <f t="shared" si="11"/>
        <v>1824000</v>
      </c>
      <c r="AV59" s="2">
        <f t="shared" si="12"/>
        <v>1194000</v>
      </c>
    </row>
    <row r="60" spans="20:48" hidden="1">
      <c r="V60" s="73"/>
      <c r="W60" s="73"/>
      <c r="X60" s="73"/>
      <c r="AA60" s="73"/>
      <c r="AB60" s="73"/>
      <c r="AC60" s="73"/>
      <c r="AF60" s="73"/>
      <c r="AG60" s="73"/>
      <c r="AH60" s="73"/>
      <c r="AK60" s="73"/>
      <c r="AL60" s="73"/>
      <c r="AM60" s="73"/>
      <c r="AT60" s="2">
        <f t="shared" si="11"/>
        <v>1824000</v>
      </c>
      <c r="AU60" s="2">
        <f t="shared" si="11"/>
        <v>1828000</v>
      </c>
      <c r="AV60" s="2">
        <f t="shared" si="12"/>
        <v>1196800</v>
      </c>
    </row>
    <row r="61" spans="20:48" hidden="1">
      <c r="T61" s="99" t="s">
        <v>90</v>
      </c>
      <c r="U61" s="99" t="s">
        <v>89</v>
      </c>
      <c r="V61" s="99" t="s">
        <v>62</v>
      </c>
      <c r="W61" s="73"/>
      <c r="X61" s="73"/>
      <c r="Y61" s="99" t="s">
        <v>90</v>
      </c>
      <c r="Z61" s="99" t="s">
        <v>89</v>
      </c>
      <c r="AA61" s="99" t="s">
        <v>62</v>
      </c>
      <c r="AB61" s="73"/>
      <c r="AC61" s="73"/>
      <c r="AD61" s="99" t="s">
        <v>90</v>
      </c>
      <c r="AE61" s="99" t="s">
        <v>89</v>
      </c>
      <c r="AF61" s="99" t="s">
        <v>62</v>
      </c>
      <c r="AG61" s="73"/>
      <c r="AH61" s="73"/>
      <c r="AI61" s="99" t="s">
        <v>90</v>
      </c>
      <c r="AJ61" s="99" t="s">
        <v>89</v>
      </c>
      <c r="AK61" s="99" t="s">
        <v>62</v>
      </c>
      <c r="AL61" s="73"/>
      <c r="AM61" s="73"/>
      <c r="AT61" s="2">
        <f t="shared" si="11"/>
        <v>1828000</v>
      </c>
      <c r="AU61" s="2">
        <f t="shared" si="11"/>
        <v>1832000</v>
      </c>
      <c r="AV61" s="2">
        <f t="shared" si="12"/>
        <v>1199600</v>
      </c>
    </row>
    <row r="62" spans="20:48" hidden="1">
      <c r="T62" s="2">
        <f>L7</f>
        <v>0</v>
      </c>
      <c r="U62" s="11" t="s">
        <v>91</v>
      </c>
      <c r="V62" s="100">
        <f>IF(T62&lt;551000,0,IF(AND(T62&gt;=551000,T62&lt;1619000),T62-550000,IF(AND(T62&gt;=6600000,T62&lt;8500000),T62*90/100-1100000,IF(T62&gt;=8500000,T62-1950000,VLOOKUP(T62,$AT$6:$AV$1254,3,1)))))</f>
        <v>0</v>
      </c>
      <c r="W62" s="73"/>
      <c r="X62" s="73"/>
      <c r="Y62" s="2">
        <f>M7</f>
        <v>0</v>
      </c>
      <c r="Z62" s="11" t="s">
        <v>91</v>
      </c>
      <c r="AA62" s="100">
        <f>IF(Y62&lt;551000,0,IF(AND(Y62&gt;=551000,Y62&lt;1619000),Y62-550000,IF(AND(Y62&gt;=6600000,Y62&lt;8500000),Y62*90/100-1100000,IF(Y62&gt;=8500000,Y62-1950000,VLOOKUP(Y62,$AT$6:$AV$1254,3,1)))))</f>
        <v>0</v>
      </c>
      <c r="AB62" s="73"/>
      <c r="AC62" s="73"/>
      <c r="AD62" s="2">
        <f>N7</f>
        <v>0</v>
      </c>
      <c r="AE62" s="11" t="s">
        <v>91</v>
      </c>
      <c r="AF62" s="100">
        <f>IF(AD62&lt;551000,0,IF(AND(AD62&gt;=551000,AD62&lt;1619000),AD62-550000,IF(AND(AD62&gt;=6600000,AD62&lt;8500000),AD62*90/100-1100000,IF(AD62&gt;=8500000,AD62-1950000,VLOOKUP(AD62,$AT$6:$AV$1254,3,1)))))</f>
        <v>0</v>
      </c>
      <c r="AG62" s="73"/>
      <c r="AH62" s="73"/>
      <c r="AI62" s="2">
        <f>O7</f>
        <v>0</v>
      </c>
      <c r="AJ62" s="11" t="s">
        <v>91</v>
      </c>
      <c r="AK62" s="100">
        <f>IF(AI62&lt;551000,0,IF(AND(AI62&gt;=551000,AI62&lt;1619000),AI62-550000,IF(AND(AI62&gt;=6600000,AI62&lt;8500000),AI62*90/100-1100000,IF(AI62&gt;=8500000,AI62-1950000,VLOOKUP(AI62,$AT$6:$AV$1254,3,1)))))</f>
        <v>0</v>
      </c>
      <c r="AL62" s="73"/>
      <c r="AM62" s="73"/>
      <c r="AT62" s="2">
        <f t="shared" si="11"/>
        <v>1832000</v>
      </c>
      <c r="AU62" s="2">
        <f t="shared" si="11"/>
        <v>1836000</v>
      </c>
      <c r="AV62" s="2">
        <f t="shared" si="12"/>
        <v>1202400</v>
      </c>
    </row>
    <row r="63" spans="20:48" hidden="1">
      <c r="V63" s="73"/>
      <c r="W63" s="73"/>
      <c r="X63" s="73"/>
      <c r="AA63" s="73"/>
      <c r="AB63" s="73"/>
      <c r="AC63" s="73"/>
      <c r="AF63" s="73"/>
      <c r="AG63" s="73"/>
      <c r="AH63" s="73"/>
      <c r="AK63" s="73"/>
      <c r="AL63" s="73"/>
      <c r="AM63" s="73"/>
      <c r="AT63" s="2">
        <f t="shared" si="11"/>
        <v>1836000</v>
      </c>
      <c r="AU63" s="2">
        <f t="shared" si="11"/>
        <v>1840000</v>
      </c>
      <c r="AV63" s="2">
        <f t="shared" si="12"/>
        <v>1205200</v>
      </c>
    </row>
    <row r="64" spans="20:48" hidden="1">
      <c r="T64" s="48" t="s">
        <v>101</v>
      </c>
      <c r="U64" s="48" t="s">
        <v>102</v>
      </c>
      <c r="V64" s="73"/>
      <c r="W64" s="73"/>
      <c r="X64" s="73"/>
      <c r="Y64" s="48" t="s">
        <v>101</v>
      </c>
      <c r="Z64" s="48" t="s">
        <v>102</v>
      </c>
      <c r="AA64" s="73"/>
      <c r="AB64" s="73"/>
      <c r="AC64" s="73"/>
      <c r="AD64" s="48" t="s">
        <v>101</v>
      </c>
      <c r="AE64" s="48" t="s">
        <v>102</v>
      </c>
      <c r="AF64" s="73"/>
      <c r="AG64" s="73"/>
      <c r="AH64" s="73"/>
      <c r="AI64" s="48" t="s">
        <v>101</v>
      </c>
      <c r="AJ64" s="48" t="s">
        <v>102</v>
      </c>
      <c r="AK64" s="73"/>
      <c r="AL64" s="73"/>
      <c r="AM64" s="73"/>
      <c r="AT64" s="2">
        <f t="shared" si="11"/>
        <v>1840000</v>
      </c>
      <c r="AU64" s="2">
        <f t="shared" si="11"/>
        <v>1844000</v>
      </c>
      <c r="AV64" s="2">
        <f t="shared" si="12"/>
        <v>1208000</v>
      </c>
    </row>
    <row r="65" spans="20:48" hidden="1">
      <c r="V65" s="73"/>
      <c r="W65" s="73"/>
      <c r="X65" s="73"/>
      <c r="AA65" s="73"/>
      <c r="AB65" s="73"/>
      <c r="AC65" s="73"/>
      <c r="AF65" s="73"/>
      <c r="AG65" s="73"/>
      <c r="AH65" s="73"/>
      <c r="AK65" s="73"/>
      <c r="AL65" s="73"/>
      <c r="AM65" s="73"/>
      <c r="AT65" s="2">
        <f t="shared" ref="AT65:AU80" si="13">+AT64+4000</f>
        <v>1844000</v>
      </c>
      <c r="AU65" s="2">
        <f t="shared" si="13"/>
        <v>1848000</v>
      </c>
      <c r="AV65" s="2">
        <f t="shared" si="12"/>
        <v>1210800</v>
      </c>
    </row>
    <row r="66" spans="20:48" hidden="1">
      <c r="T66" s="101" t="s">
        <v>90</v>
      </c>
      <c r="U66" s="101" t="s">
        <v>62</v>
      </c>
      <c r="V66" s="101" t="s">
        <v>103</v>
      </c>
      <c r="W66" s="99" t="s">
        <v>104</v>
      </c>
      <c r="X66" s="73"/>
      <c r="Y66" s="101" t="s">
        <v>90</v>
      </c>
      <c r="Z66" s="101" t="s">
        <v>62</v>
      </c>
      <c r="AA66" s="101" t="s">
        <v>103</v>
      </c>
      <c r="AB66" s="99" t="s">
        <v>104</v>
      </c>
      <c r="AC66" s="73"/>
      <c r="AD66" s="101" t="s">
        <v>90</v>
      </c>
      <c r="AE66" s="101" t="s">
        <v>62</v>
      </c>
      <c r="AF66" s="101" t="s">
        <v>103</v>
      </c>
      <c r="AG66" s="99" t="s">
        <v>104</v>
      </c>
      <c r="AH66" s="73"/>
      <c r="AI66" s="101" t="s">
        <v>90</v>
      </c>
      <c r="AJ66" s="101" t="s">
        <v>62</v>
      </c>
      <c r="AK66" s="101" t="s">
        <v>103</v>
      </c>
      <c r="AL66" s="99" t="s">
        <v>104</v>
      </c>
      <c r="AM66" s="73"/>
      <c r="AT66" s="2">
        <f t="shared" si="13"/>
        <v>1848000</v>
      </c>
      <c r="AU66" s="2">
        <f t="shared" si="13"/>
        <v>1852000</v>
      </c>
      <c r="AV66" s="2">
        <f t="shared" si="12"/>
        <v>1213600</v>
      </c>
    </row>
    <row r="67" spans="20:48" hidden="1">
      <c r="T67" s="2">
        <f>T62</f>
        <v>0</v>
      </c>
      <c r="U67" s="2">
        <f>V62</f>
        <v>0</v>
      </c>
      <c r="V67" s="48">
        <f>IF(V62+V54&gt;100000,SUM(IF(V48&lt;100000,V48,100000),IF(V53&lt;100000,V53,100000),IF(V62&lt;100000,V62,100000),-100000),0)</f>
        <v>0</v>
      </c>
      <c r="W67" s="48">
        <f>+U67-V67</f>
        <v>0</v>
      </c>
      <c r="X67" s="73"/>
      <c r="Y67" s="2">
        <f>Y62</f>
        <v>0</v>
      </c>
      <c r="Z67" s="2">
        <f>AA62</f>
        <v>0</v>
      </c>
      <c r="AA67" s="48">
        <f>IF(AA62+AA54&gt;100000,SUM(IF(AA48&lt;100000,AA48,100000),IF(AA53&lt;100000,AA53,100000),IF(AA62&lt;100000,AA62,100000),-100000),0)</f>
        <v>0</v>
      </c>
      <c r="AB67" s="48">
        <f>+Z67-AA67</f>
        <v>0</v>
      </c>
      <c r="AC67" s="73"/>
      <c r="AD67" s="2">
        <f>AD62</f>
        <v>0</v>
      </c>
      <c r="AE67" s="2">
        <f>AF62</f>
        <v>0</v>
      </c>
      <c r="AF67" s="48">
        <f>IF(AF62+AF54&gt;100000,SUM(IF(AF48&lt;100000,AF48,100000),IF(AF53&lt;100000,AF53,100000),IF(AF62&lt;100000,AF62,100000),-100000),0)</f>
        <v>0</v>
      </c>
      <c r="AG67" s="48">
        <f>+AE67-AF67</f>
        <v>0</v>
      </c>
      <c r="AH67" s="73"/>
      <c r="AI67" s="2">
        <f>AI62</f>
        <v>0</v>
      </c>
      <c r="AJ67" s="2">
        <f>AK62</f>
        <v>0</v>
      </c>
      <c r="AK67" s="48">
        <f>IF(AK62+AK54&gt;100000,SUM(IF(AK48&lt;100000,AK48,100000),IF(AK53&lt;100000,AK53,100000),IF(AK62&lt;100000,AK62,100000),-100000),0)</f>
        <v>0</v>
      </c>
      <c r="AL67" s="48">
        <f>+AJ67-AK67</f>
        <v>0</v>
      </c>
      <c r="AM67" s="73"/>
      <c r="AT67" s="2">
        <f t="shared" si="13"/>
        <v>1852000</v>
      </c>
      <c r="AU67" s="2">
        <f t="shared" si="13"/>
        <v>1856000</v>
      </c>
      <c r="AV67" s="2">
        <f t="shared" si="12"/>
        <v>1216400</v>
      </c>
    </row>
    <row r="68" spans="20:48" hidden="1">
      <c r="V68" s="96" t="s">
        <v>70</v>
      </c>
      <c r="W68" s="48">
        <f>V48+V53</f>
        <v>0</v>
      </c>
      <c r="X68" s="73"/>
      <c r="AA68" s="96" t="s">
        <v>70</v>
      </c>
      <c r="AB68" s="48">
        <f>AA48+AA53</f>
        <v>0</v>
      </c>
      <c r="AC68" s="73"/>
      <c r="AF68" s="96" t="s">
        <v>70</v>
      </c>
      <c r="AG68" s="48">
        <f>AF48+AF53</f>
        <v>0</v>
      </c>
      <c r="AH68" s="73"/>
      <c r="AK68" s="96" t="s">
        <v>70</v>
      </c>
      <c r="AL68" s="48">
        <f>AK48+AK53</f>
        <v>0</v>
      </c>
      <c r="AM68" s="73"/>
      <c r="AT68" s="2">
        <f t="shared" si="13"/>
        <v>1856000</v>
      </c>
      <c r="AU68" s="2">
        <f t="shared" si="13"/>
        <v>1860000</v>
      </c>
      <c r="AV68" s="2">
        <f t="shared" si="12"/>
        <v>1219200</v>
      </c>
    </row>
    <row r="69" spans="20:48" hidden="1">
      <c r="V69" s="96" t="s">
        <v>105</v>
      </c>
      <c r="W69" s="48">
        <f>L9</f>
        <v>0</v>
      </c>
      <c r="AA69" s="96" t="s">
        <v>105</v>
      </c>
      <c r="AB69" s="48">
        <f>M9</f>
        <v>0</v>
      </c>
      <c r="AF69" s="96" t="s">
        <v>105</v>
      </c>
      <c r="AG69" s="48">
        <f>N9</f>
        <v>0</v>
      </c>
      <c r="AK69" s="96" t="s">
        <v>105</v>
      </c>
      <c r="AL69" s="48">
        <f>O9</f>
        <v>0</v>
      </c>
      <c r="AT69" s="2">
        <f t="shared" si="13"/>
        <v>1860000</v>
      </c>
      <c r="AU69" s="2">
        <f t="shared" si="13"/>
        <v>1864000</v>
      </c>
      <c r="AV69" s="2">
        <f t="shared" si="12"/>
        <v>1222000</v>
      </c>
    </row>
    <row r="70" spans="20:48" hidden="1">
      <c r="V70" s="102" t="s">
        <v>2</v>
      </c>
      <c r="W70" s="48">
        <f>SUM(W67:W69)</f>
        <v>0</v>
      </c>
      <c r="AA70" s="102" t="s">
        <v>2</v>
      </c>
      <c r="AB70" s="48">
        <f>SUM(AB67:AB69)</f>
        <v>0</v>
      </c>
      <c r="AF70" s="102" t="s">
        <v>2</v>
      </c>
      <c r="AG70" s="48">
        <f>SUM(AG67:AG69)</f>
        <v>0</v>
      </c>
      <c r="AK70" s="102" t="s">
        <v>2</v>
      </c>
      <c r="AL70" s="48">
        <f>SUM(AL67:AL69)</f>
        <v>0</v>
      </c>
      <c r="AT70" s="2">
        <f t="shared" si="13"/>
        <v>1864000</v>
      </c>
      <c r="AU70" s="2">
        <f t="shared" si="13"/>
        <v>1868000</v>
      </c>
      <c r="AV70" s="2">
        <f t="shared" si="12"/>
        <v>1224800</v>
      </c>
    </row>
    <row r="71" spans="20:48" hidden="1">
      <c r="AT71" s="2">
        <f t="shared" si="13"/>
        <v>1868000</v>
      </c>
      <c r="AU71" s="2">
        <f t="shared" si="13"/>
        <v>1872000</v>
      </c>
      <c r="AV71" s="2">
        <f t="shared" si="12"/>
        <v>1227600</v>
      </c>
    </row>
    <row r="72" spans="20:48" hidden="1">
      <c r="AT72" s="2">
        <f t="shared" si="13"/>
        <v>1872000</v>
      </c>
      <c r="AU72" s="2">
        <f t="shared" si="13"/>
        <v>1876000</v>
      </c>
      <c r="AV72" s="2">
        <f t="shared" si="12"/>
        <v>1230400</v>
      </c>
    </row>
    <row r="73" spans="20:48" hidden="1">
      <c r="AT73" s="2">
        <f t="shared" si="13"/>
        <v>1876000</v>
      </c>
      <c r="AU73" s="2">
        <f t="shared" si="13"/>
        <v>1880000</v>
      </c>
      <c r="AV73" s="2">
        <f t="shared" si="12"/>
        <v>1233200</v>
      </c>
    </row>
    <row r="74" spans="20:48" hidden="1">
      <c r="AT74" s="2">
        <f t="shared" si="13"/>
        <v>1880000</v>
      </c>
      <c r="AU74" s="2">
        <f t="shared" si="13"/>
        <v>1884000</v>
      </c>
      <c r="AV74" s="2">
        <f t="shared" si="12"/>
        <v>1236000</v>
      </c>
    </row>
    <row r="75" spans="20:48" hidden="1">
      <c r="AT75" s="2">
        <f t="shared" si="13"/>
        <v>1884000</v>
      </c>
      <c r="AU75" s="2">
        <f t="shared" si="13"/>
        <v>1888000</v>
      </c>
      <c r="AV75" s="2">
        <f t="shared" si="12"/>
        <v>1238800</v>
      </c>
    </row>
    <row r="76" spans="20:48" hidden="1">
      <c r="AT76" s="2">
        <f t="shared" si="13"/>
        <v>1888000</v>
      </c>
      <c r="AU76" s="2">
        <f t="shared" si="13"/>
        <v>1892000</v>
      </c>
      <c r="AV76" s="2">
        <f t="shared" si="12"/>
        <v>1241600</v>
      </c>
    </row>
    <row r="77" spans="20:48" hidden="1">
      <c r="AT77" s="2">
        <f t="shared" si="13"/>
        <v>1892000</v>
      </c>
      <c r="AU77" s="2">
        <f t="shared" si="13"/>
        <v>1896000</v>
      </c>
      <c r="AV77" s="2">
        <f t="shared" si="12"/>
        <v>1244400</v>
      </c>
    </row>
    <row r="78" spans="20:48" hidden="1">
      <c r="AT78" s="2">
        <f t="shared" si="13"/>
        <v>1896000</v>
      </c>
      <c r="AU78" s="2">
        <f t="shared" si="13"/>
        <v>1900000</v>
      </c>
      <c r="AV78" s="2">
        <f t="shared" si="12"/>
        <v>1247200</v>
      </c>
    </row>
    <row r="79" spans="20:48" hidden="1">
      <c r="AT79" s="2">
        <f t="shared" si="13"/>
        <v>1900000</v>
      </c>
      <c r="AU79" s="2">
        <f t="shared" si="13"/>
        <v>1904000</v>
      </c>
      <c r="AV79" s="2">
        <f t="shared" si="12"/>
        <v>1250000</v>
      </c>
    </row>
    <row r="80" spans="20:48" hidden="1">
      <c r="AT80" s="2">
        <f t="shared" si="13"/>
        <v>1904000</v>
      </c>
      <c r="AU80" s="2">
        <f t="shared" si="13"/>
        <v>1908000</v>
      </c>
      <c r="AV80" s="2">
        <f t="shared" si="12"/>
        <v>1252800</v>
      </c>
    </row>
    <row r="81" spans="46:48" hidden="1">
      <c r="AT81" s="2">
        <f t="shared" ref="AT81:AU96" si="14">+AT80+4000</f>
        <v>1908000</v>
      </c>
      <c r="AU81" s="2">
        <f t="shared" si="14"/>
        <v>1912000</v>
      </c>
      <c r="AV81" s="2">
        <f t="shared" si="12"/>
        <v>1255600</v>
      </c>
    </row>
    <row r="82" spans="46:48" hidden="1">
      <c r="AT82" s="2">
        <f t="shared" si="14"/>
        <v>1912000</v>
      </c>
      <c r="AU82" s="2">
        <f t="shared" si="14"/>
        <v>1916000</v>
      </c>
      <c r="AV82" s="2">
        <f t="shared" si="12"/>
        <v>1258400</v>
      </c>
    </row>
    <row r="83" spans="46:48" hidden="1">
      <c r="AT83" s="2">
        <f t="shared" si="14"/>
        <v>1916000</v>
      </c>
      <c r="AU83" s="2">
        <f t="shared" si="14"/>
        <v>1920000</v>
      </c>
      <c r="AV83" s="2">
        <f t="shared" si="12"/>
        <v>1261200</v>
      </c>
    </row>
    <row r="84" spans="46:48" hidden="1">
      <c r="AT84" s="2">
        <f t="shared" si="14"/>
        <v>1920000</v>
      </c>
      <c r="AU84" s="2">
        <f t="shared" si="14"/>
        <v>1924000</v>
      </c>
      <c r="AV84" s="2">
        <f t="shared" si="12"/>
        <v>1264000</v>
      </c>
    </row>
    <row r="85" spans="46:48" hidden="1">
      <c r="AT85" s="2">
        <f t="shared" si="14"/>
        <v>1924000</v>
      </c>
      <c r="AU85" s="2">
        <f t="shared" si="14"/>
        <v>1928000</v>
      </c>
      <c r="AV85" s="2">
        <f t="shared" si="12"/>
        <v>1266800</v>
      </c>
    </row>
    <row r="86" spans="46:48" hidden="1">
      <c r="AT86" s="2">
        <f t="shared" si="14"/>
        <v>1928000</v>
      </c>
      <c r="AU86" s="2">
        <f t="shared" si="14"/>
        <v>1932000</v>
      </c>
      <c r="AV86" s="2">
        <f t="shared" si="12"/>
        <v>1269600</v>
      </c>
    </row>
    <row r="87" spans="46:48" hidden="1">
      <c r="AT87" s="2">
        <f t="shared" si="14"/>
        <v>1932000</v>
      </c>
      <c r="AU87" s="2">
        <f t="shared" si="14"/>
        <v>1936000</v>
      </c>
      <c r="AV87" s="2">
        <f t="shared" si="12"/>
        <v>1272400</v>
      </c>
    </row>
    <row r="88" spans="46:48" hidden="1">
      <c r="AT88" s="2">
        <f t="shared" si="14"/>
        <v>1936000</v>
      </c>
      <c r="AU88" s="2">
        <f t="shared" si="14"/>
        <v>1940000</v>
      </c>
      <c r="AV88" s="2">
        <f t="shared" si="12"/>
        <v>1275200</v>
      </c>
    </row>
    <row r="89" spans="46:48" hidden="1">
      <c r="AT89" s="2">
        <f t="shared" si="14"/>
        <v>1940000</v>
      </c>
      <c r="AU89" s="2">
        <f t="shared" si="14"/>
        <v>1944000</v>
      </c>
      <c r="AV89" s="2">
        <f t="shared" si="12"/>
        <v>1278000</v>
      </c>
    </row>
    <row r="90" spans="46:48" hidden="1">
      <c r="AT90" s="2">
        <f t="shared" si="14"/>
        <v>1944000</v>
      </c>
      <c r="AU90" s="2">
        <f t="shared" si="14"/>
        <v>1948000</v>
      </c>
      <c r="AV90" s="2">
        <f t="shared" si="12"/>
        <v>1280800</v>
      </c>
    </row>
    <row r="91" spans="46:48" hidden="1">
      <c r="AT91" s="2">
        <f t="shared" si="14"/>
        <v>1948000</v>
      </c>
      <c r="AU91" s="2">
        <f t="shared" si="14"/>
        <v>1952000</v>
      </c>
      <c r="AV91" s="2">
        <f t="shared" si="12"/>
        <v>1283600</v>
      </c>
    </row>
    <row r="92" spans="46:48" hidden="1">
      <c r="AT92" s="2">
        <f t="shared" si="14"/>
        <v>1952000</v>
      </c>
      <c r="AU92" s="2">
        <f t="shared" si="14"/>
        <v>1956000</v>
      </c>
      <c r="AV92" s="2">
        <f t="shared" si="12"/>
        <v>1286400</v>
      </c>
    </row>
    <row r="93" spans="46:48" hidden="1">
      <c r="AT93" s="2">
        <f t="shared" si="14"/>
        <v>1956000</v>
      </c>
      <c r="AU93" s="2">
        <f t="shared" si="14"/>
        <v>1960000</v>
      </c>
      <c r="AV93" s="2">
        <f t="shared" si="12"/>
        <v>1289200</v>
      </c>
    </row>
    <row r="94" spans="46:48" hidden="1">
      <c r="AT94" s="2">
        <f t="shared" si="14"/>
        <v>1960000</v>
      </c>
      <c r="AU94" s="2">
        <f t="shared" si="14"/>
        <v>1964000</v>
      </c>
      <c r="AV94" s="2">
        <f t="shared" si="12"/>
        <v>1292000</v>
      </c>
    </row>
    <row r="95" spans="46:48" hidden="1">
      <c r="AT95" s="2">
        <f t="shared" si="14"/>
        <v>1964000</v>
      </c>
      <c r="AU95" s="2">
        <f t="shared" si="14"/>
        <v>1968000</v>
      </c>
      <c r="AV95" s="2">
        <f t="shared" si="12"/>
        <v>1294800</v>
      </c>
    </row>
    <row r="96" spans="46:48" hidden="1">
      <c r="AT96" s="2">
        <f t="shared" si="14"/>
        <v>1968000</v>
      </c>
      <c r="AU96" s="2">
        <f t="shared" si="14"/>
        <v>1972000</v>
      </c>
      <c r="AV96" s="2">
        <f t="shared" si="12"/>
        <v>1297600</v>
      </c>
    </row>
    <row r="97" spans="22:48" hidden="1">
      <c r="AT97" s="2">
        <f t="shared" ref="AT97:AU112" si="15">+AT96+4000</f>
        <v>1972000</v>
      </c>
      <c r="AU97" s="2">
        <f t="shared" si="15"/>
        <v>1976000</v>
      </c>
      <c r="AV97" s="2">
        <f t="shared" si="12"/>
        <v>1300400</v>
      </c>
    </row>
    <row r="98" spans="22:48" hidden="1">
      <c r="AT98" s="2">
        <f t="shared" si="15"/>
        <v>1976000</v>
      </c>
      <c r="AU98" s="2">
        <f t="shared" si="15"/>
        <v>1980000</v>
      </c>
      <c r="AV98" s="2">
        <f t="shared" si="12"/>
        <v>1303200</v>
      </c>
    </row>
    <row r="99" spans="22:48" hidden="1">
      <c r="AT99" s="2">
        <f t="shared" si="15"/>
        <v>1980000</v>
      </c>
      <c r="AU99" s="2">
        <f t="shared" si="15"/>
        <v>1984000</v>
      </c>
      <c r="AV99" s="2">
        <f t="shared" si="12"/>
        <v>1306000</v>
      </c>
    </row>
    <row r="100" spans="22:48" hidden="1">
      <c r="AT100" s="2">
        <f t="shared" si="15"/>
        <v>1984000</v>
      </c>
      <c r="AU100" s="2">
        <f t="shared" si="15"/>
        <v>1988000</v>
      </c>
      <c r="AV100" s="2">
        <f t="shared" si="12"/>
        <v>1308800</v>
      </c>
    </row>
    <row r="101" spans="22:48" hidden="1">
      <c r="V101" s="102"/>
      <c r="W101" s="48"/>
      <c r="AT101" s="2">
        <f t="shared" si="15"/>
        <v>1988000</v>
      </c>
      <c r="AU101" s="2">
        <f t="shared" si="15"/>
        <v>1992000</v>
      </c>
      <c r="AV101" s="2">
        <f t="shared" si="12"/>
        <v>1311600</v>
      </c>
    </row>
    <row r="102" spans="22:48" hidden="1">
      <c r="AT102" s="2">
        <f t="shared" si="15"/>
        <v>1992000</v>
      </c>
      <c r="AU102" s="2">
        <f t="shared" si="15"/>
        <v>1996000</v>
      </c>
      <c r="AV102" s="2">
        <f t="shared" si="12"/>
        <v>1314400</v>
      </c>
    </row>
    <row r="103" spans="22:48" hidden="1">
      <c r="AT103" s="2">
        <f t="shared" si="15"/>
        <v>1996000</v>
      </c>
      <c r="AU103" s="2">
        <f t="shared" si="15"/>
        <v>2000000</v>
      </c>
      <c r="AV103" s="2">
        <f t="shared" si="12"/>
        <v>1317200</v>
      </c>
    </row>
    <row r="104" spans="22:48" hidden="1">
      <c r="AT104" s="2">
        <f t="shared" si="15"/>
        <v>2000000</v>
      </c>
      <c r="AU104" s="2">
        <f t="shared" si="15"/>
        <v>2004000</v>
      </c>
      <c r="AV104" s="2">
        <f t="shared" si="12"/>
        <v>1320000</v>
      </c>
    </row>
    <row r="105" spans="22:48" hidden="1">
      <c r="AT105" s="2">
        <f t="shared" si="15"/>
        <v>2004000</v>
      </c>
      <c r="AU105" s="2">
        <f t="shared" si="15"/>
        <v>2008000</v>
      </c>
      <c r="AV105" s="2">
        <f t="shared" si="12"/>
        <v>1322800</v>
      </c>
    </row>
    <row r="106" spans="22:48" hidden="1">
      <c r="AT106" s="2">
        <f t="shared" si="15"/>
        <v>2008000</v>
      </c>
      <c r="AU106" s="2">
        <f t="shared" si="15"/>
        <v>2012000</v>
      </c>
      <c r="AV106" s="2">
        <f t="shared" si="12"/>
        <v>1325600</v>
      </c>
    </row>
    <row r="107" spans="22:48" hidden="1">
      <c r="AT107" s="2">
        <f t="shared" si="15"/>
        <v>2012000</v>
      </c>
      <c r="AU107" s="2">
        <f t="shared" si="15"/>
        <v>2016000</v>
      </c>
      <c r="AV107" s="2">
        <f t="shared" si="12"/>
        <v>1328400</v>
      </c>
    </row>
    <row r="108" spans="22:48" hidden="1">
      <c r="AT108" s="2">
        <f t="shared" si="15"/>
        <v>2016000</v>
      </c>
      <c r="AU108" s="2">
        <f t="shared" si="15"/>
        <v>2020000</v>
      </c>
      <c r="AV108" s="2">
        <f t="shared" si="12"/>
        <v>1331200</v>
      </c>
    </row>
    <row r="109" spans="22:48" hidden="1">
      <c r="AT109" s="2">
        <f t="shared" si="15"/>
        <v>2020000</v>
      </c>
      <c r="AU109" s="2">
        <f t="shared" si="15"/>
        <v>2024000</v>
      </c>
      <c r="AV109" s="2">
        <f t="shared" si="12"/>
        <v>1334000</v>
      </c>
    </row>
    <row r="110" spans="22:48" hidden="1">
      <c r="AT110" s="2">
        <f t="shared" si="15"/>
        <v>2024000</v>
      </c>
      <c r="AU110" s="2">
        <f t="shared" si="15"/>
        <v>2028000</v>
      </c>
      <c r="AV110" s="2">
        <f t="shared" si="12"/>
        <v>1336800</v>
      </c>
    </row>
    <row r="111" spans="22:48" hidden="1">
      <c r="AT111" s="2">
        <f t="shared" si="15"/>
        <v>2028000</v>
      </c>
      <c r="AU111" s="2">
        <f t="shared" si="15"/>
        <v>2032000</v>
      </c>
      <c r="AV111" s="2">
        <f t="shared" si="12"/>
        <v>1339600</v>
      </c>
    </row>
    <row r="112" spans="22:48" hidden="1">
      <c r="AT112" s="2">
        <f t="shared" si="15"/>
        <v>2032000</v>
      </c>
      <c r="AU112" s="2">
        <f t="shared" si="15"/>
        <v>2036000</v>
      </c>
      <c r="AV112" s="2">
        <f t="shared" si="12"/>
        <v>1342400</v>
      </c>
    </row>
    <row r="113" spans="46:48" hidden="1">
      <c r="AT113" s="2">
        <f t="shared" ref="AT113:AU128" si="16">+AT112+4000</f>
        <v>2036000</v>
      </c>
      <c r="AU113" s="2">
        <f t="shared" si="16"/>
        <v>2040000</v>
      </c>
      <c r="AV113" s="2">
        <f t="shared" si="12"/>
        <v>1345200</v>
      </c>
    </row>
    <row r="114" spans="46:48" hidden="1">
      <c r="AT114" s="2">
        <f t="shared" si="16"/>
        <v>2040000</v>
      </c>
      <c r="AU114" s="2">
        <f t="shared" si="16"/>
        <v>2044000</v>
      </c>
      <c r="AV114" s="2">
        <f t="shared" si="12"/>
        <v>1348000</v>
      </c>
    </row>
    <row r="115" spans="46:48" hidden="1">
      <c r="AT115" s="2">
        <f t="shared" si="16"/>
        <v>2044000</v>
      </c>
      <c r="AU115" s="2">
        <f t="shared" si="16"/>
        <v>2048000</v>
      </c>
      <c r="AV115" s="2">
        <f t="shared" si="12"/>
        <v>1350800</v>
      </c>
    </row>
    <row r="116" spans="46:48" hidden="1">
      <c r="AT116" s="2">
        <f t="shared" si="16"/>
        <v>2048000</v>
      </c>
      <c r="AU116" s="2">
        <f t="shared" si="16"/>
        <v>2052000</v>
      </c>
      <c r="AV116" s="2">
        <f t="shared" si="12"/>
        <v>1353600</v>
      </c>
    </row>
    <row r="117" spans="46:48" hidden="1">
      <c r="AT117" s="2">
        <f t="shared" si="16"/>
        <v>2052000</v>
      </c>
      <c r="AU117" s="2">
        <f t="shared" si="16"/>
        <v>2056000</v>
      </c>
      <c r="AV117" s="2">
        <f t="shared" si="12"/>
        <v>1356400</v>
      </c>
    </row>
    <row r="118" spans="46:48" hidden="1">
      <c r="AT118" s="2">
        <f t="shared" si="16"/>
        <v>2056000</v>
      </c>
      <c r="AU118" s="2">
        <f t="shared" si="16"/>
        <v>2060000</v>
      </c>
      <c r="AV118" s="2">
        <f t="shared" si="12"/>
        <v>1359200</v>
      </c>
    </row>
    <row r="119" spans="46:48" hidden="1">
      <c r="AT119" s="2">
        <f t="shared" si="16"/>
        <v>2060000</v>
      </c>
      <c r="AU119" s="2">
        <f t="shared" si="16"/>
        <v>2064000</v>
      </c>
      <c r="AV119" s="2">
        <f t="shared" ref="AV119:AV182" si="17">+AT119*70/100-80000</f>
        <v>1362000</v>
      </c>
    </row>
    <row r="120" spans="46:48" hidden="1">
      <c r="AT120" s="2">
        <f t="shared" si="16"/>
        <v>2064000</v>
      </c>
      <c r="AU120" s="2">
        <f t="shared" si="16"/>
        <v>2068000</v>
      </c>
      <c r="AV120" s="2">
        <f t="shared" si="17"/>
        <v>1364800</v>
      </c>
    </row>
    <row r="121" spans="46:48" hidden="1">
      <c r="AT121" s="2">
        <f t="shared" si="16"/>
        <v>2068000</v>
      </c>
      <c r="AU121" s="2">
        <f t="shared" si="16"/>
        <v>2072000</v>
      </c>
      <c r="AV121" s="2">
        <f t="shared" si="17"/>
        <v>1367600</v>
      </c>
    </row>
    <row r="122" spans="46:48" hidden="1">
      <c r="AT122" s="2">
        <f t="shared" si="16"/>
        <v>2072000</v>
      </c>
      <c r="AU122" s="2">
        <f t="shared" si="16"/>
        <v>2076000</v>
      </c>
      <c r="AV122" s="2">
        <f t="shared" si="17"/>
        <v>1370400</v>
      </c>
    </row>
    <row r="123" spans="46:48" hidden="1">
      <c r="AT123" s="2">
        <f t="shared" si="16"/>
        <v>2076000</v>
      </c>
      <c r="AU123" s="2">
        <f t="shared" si="16"/>
        <v>2080000</v>
      </c>
      <c r="AV123" s="2">
        <f t="shared" si="17"/>
        <v>1373200</v>
      </c>
    </row>
    <row r="124" spans="46:48" hidden="1">
      <c r="AT124" s="2">
        <f t="shared" si="16"/>
        <v>2080000</v>
      </c>
      <c r="AU124" s="2">
        <f t="shared" si="16"/>
        <v>2084000</v>
      </c>
      <c r="AV124" s="2">
        <f t="shared" si="17"/>
        <v>1376000</v>
      </c>
    </row>
    <row r="125" spans="46:48" hidden="1">
      <c r="AT125" s="2">
        <f t="shared" si="16"/>
        <v>2084000</v>
      </c>
      <c r="AU125" s="2">
        <f t="shared" si="16"/>
        <v>2088000</v>
      </c>
      <c r="AV125" s="2">
        <f t="shared" si="17"/>
        <v>1378800</v>
      </c>
    </row>
    <row r="126" spans="46:48" hidden="1">
      <c r="AT126" s="2">
        <f t="shared" si="16"/>
        <v>2088000</v>
      </c>
      <c r="AU126" s="2">
        <f t="shared" si="16"/>
        <v>2092000</v>
      </c>
      <c r="AV126" s="2">
        <f t="shared" si="17"/>
        <v>1381600</v>
      </c>
    </row>
    <row r="127" spans="46:48" hidden="1">
      <c r="AT127" s="2">
        <f t="shared" si="16"/>
        <v>2092000</v>
      </c>
      <c r="AU127" s="2">
        <f t="shared" si="16"/>
        <v>2096000</v>
      </c>
      <c r="AV127" s="2">
        <f t="shared" si="17"/>
        <v>1384400</v>
      </c>
    </row>
    <row r="128" spans="46:48" hidden="1">
      <c r="AT128" s="2">
        <f t="shared" si="16"/>
        <v>2096000</v>
      </c>
      <c r="AU128" s="2">
        <f t="shared" si="16"/>
        <v>2100000</v>
      </c>
      <c r="AV128" s="2">
        <f t="shared" si="17"/>
        <v>1387200</v>
      </c>
    </row>
    <row r="129" spans="22:48" hidden="1">
      <c r="AT129" s="2">
        <f t="shared" ref="AT129:AU144" si="18">+AT128+4000</f>
        <v>2100000</v>
      </c>
      <c r="AU129" s="2">
        <f t="shared" si="18"/>
        <v>2104000</v>
      </c>
      <c r="AV129" s="2">
        <f t="shared" si="17"/>
        <v>1390000</v>
      </c>
    </row>
    <row r="130" spans="22:48" hidden="1">
      <c r="V130" s="96"/>
      <c r="W130" s="48"/>
      <c r="X130" s="73"/>
      <c r="AT130" s="2">
        <f t="shared" si="18"/>
        <v>2104000</v>
      </c>
      <c r="AU130" s="2">
        <f t="shared" si="18"/>
        <v>2108000</v>
      </c>
      <c r="AV130" s="2">
        <f t="shared" si="17"/>
        <v>1392800</v>
      </c>
    </row>
    <row r="131" spans="22:48" hidden="1">
      <c r="AT131" s="2">
        <f t="shared" si="18"/>
        <v>2108000</v>
      </c>
      <c r="AU131" s="2">
        <f t="shared" si="18"/>
        <v>2112000</v>
      </c>
      <c r="AV131" s="2">
        <f t="shared" si="17"/>
        <v>1395600</v>
      </c>
    </row>
    <row r="132" spans="22:48">
      <c r="AT132" s="2">
        <f t="shared" si="18"/>
        <v>2112000</v>
      </c>
      <c r="AU132" s="2">
        <f t="shared" si="18"/>
        <v>2116000</v>
      </c>
      <c r="AV132" s="2">
        <f t="shared" si="17"/>
        <v>1398400</v>
      </c>
    </row>
    <row r="133" spans="22:48">
      <c r="AT133" s="2">
        <f t="shared" si="18"/>
        <v>2116000</v>
      </c>
      <c r="AU133" s="2">
        <f t="shared" si="18"/>
        <v>2120000</v>
      </c>
      <c r="AV133" s="2">
        <f t="shared" si="17"/>
        <v>1401200</v>
      </c>
    </row>
    <row r="134" spans="22:48">
      <c r="AT134" s="2">
        <f t="shared" si="18"/>
        <v>2120000</v>
      </c>
      <c r="AU134" s="2">
        <f t="shared" si="18"/>
        <v>2124000</v>
      </c>
      <c r="AV134" s="2">
        <f t="shared" si="17"/>
        <v>1404000</v>
      </c>
    </row>
    <row r="135" spans="22:48">
      <c r="AT135" s="2">
        <f t="shared" si="18"/>
        <v>2124000</v>
      </c>
      <c r="AU135" s="2">
        <f t="shared" si="18"/>
        <v>2128000</v>
      </c>
      <c r="AV135" s="2">
        <f t="shared" si="17"/>
        <v>1406800</v>
      </c>
    </row>
    <row r="136" spans="22:48">
      <c r="AT136" s="2">
        <f t="shared" si="18"/>
        <v>2128000</v>
      </c>
      <c r="AU136" s="2">
        <f t="shared" si="18"/>
        <v>2132000</v>
      </c>
      <c r="AV136" s="2">
        <f t="shared" si="17"/>
        <v>1409600</v>
      </c>
    </row>
    <row r="137" spans="22:48">
      <c r="AT137" s="2">
        <f t="shared" si="18"/>
        <v>2132000</v>
      </c>
      <c r="AU137" s="2">
        <f t="shared" si="18"/>
        <v>2136000</v>
      </c>
      <c r="AV137" s="2">
        <f t="shared" si="17"/>
        <v>1412400</v>
      </c>
    </row>
    <row r="138" spans="22:48">
      <c r="AT138" s="2">
        <f t="shared" si="18"/>
        <v>2136000</v>
      </c>
      <c r="AU138" s="2">
        <f t="shared" si="18"/>
        <v>2140000</v>
      </c>
      <c r="AV138" s="2">
        <f t="shared" si="17"/>
        <v>1415200</v>
      </c>
    </row>
    <row r="139" spans="22:48">
      <c r="AT139" s="2">
        <f t="shared" si="18"/>
        <v>2140000</v>
      </c>
      <c r="AU139" s="2">
        <f t="shared" si="18"/>
        <v>2144000</v>
      </c>
      <c r="AV139" s="2">
        <f t="shared" si="17"/>
        <v>1418000</v>
      </c>
    </row>
    <row r="140" spans="22:48">
      <c r="AT140" s="2">
        <f t="shared" si="18"/>
        <v>2144000</v>
      </c>
      <c r="AU140" s="2">
        <f t="shared" si="18"/>
        <v>2148000</v>
      </c>
      <c r="AV140" s="2">
        <f t="shared" si="17"/>
        <v>1420800</v>
      </c>
    </row>
    <row r="141" spans="22:48">
      <c r="AT141" s="2">
        <f t="shared" si="18"/>
        <v>2148000</v>
      </c>
      <c r="AU141" s="2">
        <f t="shared" si="18"/>
        <v>2152000</v>
      </c>
      <c r="AV141" s="2">
        <f t="shared" si="17"/>
        <v>1423600</v>
      </c>
    </row>
    <row r="142" spans="22:48">
      <c r="AT142" s="2">
        <f t="shared" si="18"/>
        <v>2152000</v>
      </c>
      <c r="AU142" s="2">
        <f t="shared" si="18"/>
        <v>2156000</v>
      </c>
      <c r="AV142" s="2">
        <f t="shared" si="17"/>
        <v>1426400</v>
      </c>
    </row>
    <row r="143" spans="22:48">
      <c r="AT143" s="2">
        <f t="shared" si="18"/>
        <v>2156000</v>
      </c>
      <c r="AU143" s="2">
        <f t="shared" si="18"/>
        <v>2160000</v>
      </c>
      <c r="AV143" s="2">
        <f t="shared" si="17"/>
        <v>1429200</v>
      </c>
    </row>
    <row r="144" spans="22:48">
      <c r="AT144" s="2">
        <f t="shared" si="18"/>
        <v>2160000</v>
      </c>
      <c r="AU144" s="2">
        <f t="shared" si="18"/>
        <v>2164000</v>
      </c>
      <c r="AV144" s="2">
        <f t="shared" si="17"/>
        <v>1432000</v>
      </c>
    </row>
    <row r="145" spans="20:48">
      <c r="AT145" s="2">
        <f t="shared" ref="AT145:AU160" si="19">+AT144+4000</f>
        <v>2164000</v>
      </c>
      <c r="AU145" s="2">
        <f t="shared" si="19"/>
        <v>2168000</v>
      </c>
      <c r="AV145" s="2">
        <f t="shared" si="17"/>
        <v>1434800</v>
      </c>
    </row>
    <row r="146" spans="20:48">
      <c r="AT146" s="2">
        <f t="shared" si="19"/>
        <v>2168000</v>
      </c>
      <c r="AU146" s="2">
        <f t="shared" si="19"/>
        <v>2172000</v>
      </c>
      <c r="AV146" s="2">
        <f t="shared" si="17"/>
        <v>1437600</v>
      </c>
    </row>
    <row r="147" spans="20:48">
      <c r="AT147" s="2">
        <f t="shared" si="19"/>
        <v>2172000</v>
      </c>
      <c r="AU147" s="2">
        <f t="shared" si="19"/>
        <v>2176000</v>
      </c>
      <c r="AV147" s="2">
        <f t="shared" si="17"/>
        <v>1440400</v>
      </c>
    </row>
    <row r="148" spans="20:48">
      <c r="AT148" s="2">
        <f t="shared" si="19"/>
        <v>2176000</v>
      </c>
      <c r="AU148" s="2">
        <f t="shared" si="19"/>
        <v>2180000</v>
      </c>
      <c r="AV148" s="2">
        <f t="shared" si="17"/>
        <v>1443200</v>
      </c>
    </row>
    <row r="149" spans="20:48">
      <c r="AT149" s="2">
        <f t="shared" si="19"/>
        <v>2180000</v>
      </c>
      <c r="AU149" s="2">
        <f t="shared" si="19"/>
        <v>2184000</v>
      </c>
      <c r="AV149" s="2">
        <f t="shared" si="17"/>
        <v>1446000</v>
      </c>
    </row>
    <row r="150" spans="20:48">
      <c r="AT150" s="2">
        <f t="shared" si="19"/>
        <v>2184000</v>
      </c>
      <c r="AU150" s="2">
        <f t="shared" si="19"/>
        <v>2188000</v>
      </c>
      <c r="AV150" s="2">
        <f t="shared" si="17"/>
        <v>1448800</v>
      </c>
    </row>
    <row r="151" spans="20:48">
      <c r="AT151" s="2">
        <f t="shared" si="19"/>
        <v>2188000</v>
      </c>
      <c r="AU151" s="2">
        <f t="shared" si="19"/>
        <v>2192000</v>
      </c>
      <c r="AV151" s="2">
        <f t="shared" si="17"/>
        <v>1451600</v>
      </c>
    </row>
    <row r="152" spans="20:48">
      <c r="AT152" s="2">
        <f t="shared" si="19"/>
        <v>2192000</v>
      </c>
      <c r="AU152" s="2">
        <f t="shared" si="19"/>
        <v>2196000</v>
      </c>
      <c r="AV152" s="2">
        <f t="shared" si="17"/>
        <v>1454400</v>
      </c>
    </row>
    <row r="153" spans="20:48">
      <c r="AT153" s="2">
        <f t="shared" si="19"/>
        <v>2196000</v>
      </c>
      <c r="AU153" s="2">
        <f t="shared" si="19"/>
        <v>2200000</v>
      </c>
      <c r="AV153" s="2">
        <f t="shared" si="17"/>
        <v>1457200</v>
      </c>
    </row>
    <row r="154" spans="20:48">
      <c r="AT154" s="2">
        <f t="shared" si="19"/>
        <v>2200000</v>
      </c>
      <c r="AU154" s="2">
        <f t="shared" si="19"/>
        <v>2204000</v>
      </c>
      <c r="AV154" s="2">
        <f t="shared" si="17"/>
        <v>1460000</v>
      </c>
    </row>
    <row r="155" spans="20:48">
      <c r="AT155" s="2">
        <f t="shared" si="19"/>
        <v>2204000</v>
      </c>
      <c r="AU155" s="2">
        <f t="shared" si="19"/>
        <v>2208000</v>
      </c>
      <c r="AV155" s="2">
        <f t="shared" si="17"/>
        <v>1462800</v>
      </c>
    </row>
    <row r="156" spans="20:48">
      <c r="AT156" s="2">
        <f t="shared" si="19"/>
        <v>2208000</v>
      </c>
      <c r="AU156" s="2">
        <f t="shared" si="19"/>
        <v>2212000</v>
      </c>
      <c r="AV156" s="2">
        <f t="shared" si="17"/>
        <v>1465600</v>
      </c>
    </row>
    <row r="157" spans="20:48">
      <c r="AT157" s="2">
        <f t="shared" si="19"/>
        <v>2212000</v>
      </c>
      <c r="AU157" s="2">
        <f t="shared" si="19"/>
        <v>2216000</v>
      </c>
      <c r="AV157" s="2">
        <f t="shared" si="17"/>
        <v>1468400</v>
      </c>
    </row>
    <row r="158" spans="20:48">
      <c r="AT158" s="2">
        <f t="shared" si="19"/>
        <v>2216000</v>
      </c>
      <c r="AU158" s="2">
        <f t="shared" si="19"/>
        <v>2220000</v>
      </c>
      <c r="AV158" s="2">
        <f t="shared" si="17"/>
        <v>1471200</v>
      </c>
    </row>
    <row r="159" spans="20:48">
      <c r="T159" s="101"/>
      <c r="U159" s="101"/>
      <c r="V159" s="101"/>
      <c r="W159" s="99"/>
      <c r="X159" s="73"/>
      <c r="AT159" s="2">
        <f t="shared" si="19"/>
        <v>2220000</v>
      </c>
      <c r="AU159" s="2">
        <f t="shared" si="19"/>
        <v>2224000</v>
      </c>
      <c r="AV159" s="2">
        <f t="shared" si="17"/>
        <v>1474000</v>
      </c>
    </row>
    <row r="160" spans="20:48">
      <c r="V160" s="48"/>
      <c r="W160" s="48"/>
      <c r="X160" s="73"/>
      <c r="AT160" s="2">
        <f t="shared" si="19"/>
        <v>2224000</v>
      </c>
      <c r="AU160" s="2">
        <f t="shared" si="19"/>
        <v>2228000</v>
      </c>
      <c r="AV160" s="2">
        <f t="shared" si="17"/>
        <v>1476800</v>
      </c>
    </row>
    <row r="161" spans="22:48">
      <c r="V161" s="96"/>
      <c r="W161" s="48"/>
      <c r="X161" s="73"/>
      <c r="AT161" s="2">
        <f t="shared" ref="AT161:AU176" si="20">+AT160+4000</f>
        <v>2228000</v>
      </c>
      <c r="AU161" s="2">
        <f t="shared" si="20"/>
        <v>2232000</v>
      </c>
      <c r="AV161" s="2">
        <f t="shared" si="17"/>
        <v>1479600</v>
      </c>
    </row>
    <row r="162" spans="22:48">
      <c r="V162" s="96"/>
      <c r="W162" s="48"/>
      <c r="AT162" s="2">
        <f t="shared" si="20"/>
        <v>2232000</v>
      </c>
      <c r="AU162" s="2">
        <f t="shared" si="20"/>
        <v>2236000</v>
      </c>
      <c r="AV162" s="2">
        <f t="shared" si="17"/>
        <v>1482400</v>
      </c>
    </row>
    <row r="163" spans="22:48">
      <c r="V163" s="102"/>
      <c r="W163" s="48"/>
      <c r="AT163" s="2">
        <f t="shared" si="20"/>
        <v>2236000</v>
      </c>
      <c r="AU163" s="2">
        <f t="shared" si="20"/>
        <v>2240000</v>
      </c>
      <c r="AV163" s="2">
        <f t="shared" si="17"/>
        <v>1485200</v>
      </c>
    </row>
    <row r="164" spans="22:48">
      <c r="AT164" s="2">
        <f t="shared" si="20"/>
        <v>2240000</v>
      </c>
      <c r="AU164" s="2">
        <f t="shared" si="20"/>
        <v>2244000</v>
      </c>
      <c r="AV164" s="2">
        <f t="shared" si="17"/>
        <v>1488000</v>
      </c>
    </row>
    <row r="165" spans="22:48">
      <c r="AT165" s="2">
        <f t="shared" si="20"/>
        <v>2244000</v>
      </c>
      <c r="AU165" s="2">
        <f t="shared" si="20"/>
        <v>2248000</v>
      </c>
      <c r="AV165" s="2">
        <f t="shared" si="17"/>
        <v>1490800</v>
      </c>
    </row>
    <row r="166" spans="22:48">
      <c r="AT166" s="2">
        <f t="shared" si="20"/>
        <v>2248000</v>
      </c>
      <c r="AU166" s="2">
        <f t="shared" si="20"/>
        <v>2252000</v>
      </c>
      <c r="AV166" s="2">
        <f t="shared" si="17"/>
        <v>1493600</v>
      </c>
    </row>
    <row r="167" spans="22:48">
      <c r="AT167" s="2">
        <f t="shared" si="20"/>
        <v>2252000</v>
      </c>
      <c r="AU167" s="2">
        <f t="shared" si="20"/>
        <v>2256000</v>
      </c>
      <c r="AV167" s="2">
        <f t="shared" si="17"/>
        <v>1496400</v>
      </c>
    </row>
    <row r="168" spans="22:48">
      <c r="AT168" s="2">
        <f t="shared" si="20"/>
        <v>2256000</v>
      </c>
      <c r="AU168" s="2">
        <f t="shared" si="20"/>
        <v>2260000</v>
      </c>
      <c r="AV168" s="2">
        <f t="shared" si="17"/>
        <v>1499200</v>
      </c>
    </row>
    <row r="169" spans="22:48">
      <c r="AT169" s="2">
        <f t="shared" si="20"/>
        <v>2260000</v>
      </c>
      <c r="AU169" s="2">
        <f t="shared" si="20"/>
        <v>2264000</v>
      </c>
      <c r="AV169" s="2">
        <f t="shared" si="17"/>
        <v>1502000</v>
      </c>
    </row>
    <row r="170" spans="22:48">
      <c r="AT170" s="2">
        <f t="shared" si="20"/>
        <v>2264000</v>
      </c>
      <c r="AU170" s="2">
        <f t="shared" si="20"/>
        <v>2268000</v>
      </c>
      <c r="AV170" s="2">
        <f t="shared" si="17"/>
        <v>1504800</v>
      </c>
    </row>
    <row r="171" spans="22:48">
      <c r="AT171" s="2">
        <f t="shared" si="20"/>
        <v>2268000</v>
      </c>
      <c r="AU171" s="2">
        <f t="shared" si="20"/>
        <v>2272000</v>
      </c>
      <c r="AV171" s="2">
        <f t="shared" si="17"/>
        <v>1507600</v>
      </c>
    </row>
    <row r="172" spans="22:48">
      <c r="AT172" s="2">
        <f t="shared" si="20"/>
        <v>2272000</v>
      </c>
      <c r="AU172" s="2">
        <f t="shared" si="20"/>
        <v>2276000</v>
      </c>
      <c r="AV172" s="2">
        <f t="shared" si="17"/>
        <v>1510400</v>
      </c>
    </row>
    <row r="173" spans="22:48">
      <c r="AT173" s="2">
        <f t="shared" si="20"/>
        <v>2276000</v>
      </c>
      <c r="AU173" s="2">
        <f t="shared" si="20"/>
        <v>2280000</v>
      </c>
      <c r="AV173" s="2">
        <f t="shared" si="17"/>
        <v>1513200</v>
      </c>
    </row>
    <row r="174" spans="22:48">
      <c r="AT174" s="2">
        <f t="shared" si="20"/>
        <v>2280000</v>
      </c>
      <c r="AU174" s="2">
        <f t="shared" si="20"/>
        <v>2284000</v>
      </c>
      <c r="AV174" s="2">
        <f t="shared" si="17"/>
        <v>1516000</v>
      </c>
    </row>
    <row r="175" spans="22:48">
      <c r="AT175" s="2">
        <f t="shared" si="20"/>
        <v>2284000</v>
      </c>
      <c r="AU175" s="2">
        <f t="shared" si="20"/>
        <v>2288000</v>
      </c>
      <c r="AV175" s="2">
        <f t="shared" si="17"/>
        <v>1518800</v>
      </c>
    </row>
    <row r="176" spans="22:48">
      <c r="AT176" s="2">
        <f t="shared" si="20"/>
        <v>2288000</v>
      </c>
      <c r="AU176" s="2">
        <f t="shared" si="20"/>
        <v>2292000</v>
      </c>
      <c r="AV176" s="2">
        <f t="shared" si="17"/>
        <v>1521600</v>
      </c>
    </row>
    <row r="177" spans="46:48">
      <c r="AT177" s="2">
        <f t="shared" ref="AT177:AU192" si="21">+AT176+4000</f>
        <v>2292000</v>
      </c>
      <c r="AU177" s="2">
        <f t="shared" si="21"/>
        <v>2296000</v>
      </c>
      <c r="AV177" s="2">
        <f t="shared" si="17"/>
        <v>1524400</v>
      </c>
    </row>
    <row r="178" spans="46:48">
      <c r="AT178" s="2">
        <f t="shared" si="21"/>
        <v>2296000</v>
      </c>
      <c r="AU178" s="2">
        <f t="shared" si="21"/>
        <v>2300000</v>
      </c>
      <c r="AV178" s="2">
        <f t="shared" si="17"/>
        <v>1527200</v>
      </c>
    </row>
    <row r="179" spans="46:48">
      <c r="AT179" s="2">
        <f t="shared" si="21"/>
        <v>2300000</v>
      </c>
      <c r="AU179" s="2">
        <f t="shared" si="21"/>
        <v>2304000</v>
      </c>
      <c r="AV179" s="2">
        <f t="shared" si="17"/>
        <v>1530000</v>
      </c>
    </row>
    <row r="180" spans="46:48">
      <c r="AT180" s="2">
        <f t="shared" si="21"/>
        <v>2304000</v>
      </c>
      <c r="AU180" s="2">
        <f t="shared" si="21"/>
        <v>2308000</v>
      </c>
      <c r="AV180" s="2">
        <f t="shared" si="17"/>
        <v>1532800</v>
      </c>
    </row>
    <row r="181" spans="46:48">
      <c r="AT181" s="2">
        <f t="shared" si="21"/>
        <v>2308000</v>
      </c>
      <c r="AU181" s="2">
        <f t="shared" si="21"/>
        <v>2312000</v>
      </c>
      <c r="AV181" s="2">
        <f t="shared" si="17"/>
        <v>1535600</v>
      </c>
    </row>
    <row r="182" spans="46:48">
      <c r="AT182" s="2">
        <f t="shared" si="21"/>
        <v>2312000</v>
      </c>
      <c r="AU182" s="2">
        <f t="shared" si="21"/>
        <v>2316000</v>
      </c>
      <c r="AV182" s="2">
        <f t="shared" si="17"/>
        <v>1538400</v>
      </c>
    </row>
    <row r="183" spans="46:48">
      <c r="AT183" s="2">
        <f t="shared" si="21"/>
        <v>2316000</v>
      </c>
      <c r="AU183" s="2">
        <f t="shared" si="21"/>
        <v>2320000</v>
      </c>
      <c r="AV183" s="2">
        <f t="shared" ref="AV183:AV246" si="22">+AT183*70/100-80000</f>
        <v>1541200</v>
      </c>
    </row>
    <row r="184" spans="46:48">
      <c r="AT184" s="2">
        <f t="shared" si="21"/>
        <v>2320000</v>
      </c>
      <c r="AU184" s="2">
        <f t="shared" si="21"/>
        <v>2324000</v>
      </c>
      <c r="AV184" s="2">
        <f t="shared" si="22"/>
        <v>1544000</v>
      </c>
    </row>
    <row r="185" spans="46:48">
      <c r="AT185" s="2">
        <f t="shared" si="21"/>
        <v>2324000</v>
      </c>
      <c r="AU185" s="2">
        <f t="shared" si="21"/>
        <v>2328000</v>
      </c>
      <c r="AV185" s="2">
        <f t="shared" si="22"/>
        <v>1546800</v>
      </c>
    </row>
    <row r="186" spans="46:48">
      <c r="AT186" s="2">
        <f t="shared" si="21"/>
        <v>2328000</v>
      </c>
      <c r="AU186" s="2">
        <f t="shared" si="21"/>
        <v>2332000</v>
      </c>
      <c r="AV186" s="2">
        <f t="shared" si="22"/>
        <v>1549600</v>
      </c>
    </row>
    <row r="187" spans="46:48">
      <c r="AT187" s="2">
        <f t="shared" si="21"/>
        <v>2332000</v>
      </c>
      <c r="AU187" s="2">
        <f t="shared" si="21"/>
        <v>2336000</v>
      </c>
      <c r="AV187" s="2">
        <f t="shared" si="22"/>
        <v>1552400</v>
      </c>
    </row>
    <row r="188" spans="46:48">
      <c r="AT188" s="2">
        <f t="shared" si="21"/>
        <v>2336000</v>
      </c>
      <c r="AU188" s="2">
        <f t="shared" si="21"/>
        <v>2340000</v>
      </c>
      <c r="AV188" s="2">
        <f t="shared" si="22"/>
        <v>1555200</v>
      </c>
    </row>
    <row r="189" spans="46:48">
      <c r="AT189" s="2">
        <f t="shared" si="21"/>
        <v>2340000</v>
      </c>
      <c r="AU189" s="2">
        <f t="shared" si="21"/>
        <v>2344000</v>
      </c>
      <c r="AV189" s="2">
        <f t="shared" si="22"/>
        <v>1558000</v>
      </c>
    </row>
    <row r="190" spans="46:48">
      <c r="AT190" s="2">
        <f t="shared" si="21"/>
        <v>2344000</v>
      </c>
      <c r="AU190" s="2">
        <f t="shared" si="21"/>
        <v>2348000</v>
      </c>
      <c r="AV190" s="2">
        <f t="shared" si="22"/>
        <v>1560800</v>
      </c>
    </row>
    <row r="191" spans="46:48">
      <c r="AT191" s="2">
        <f t="shared" si="21"/>
        <v>2348000</v>
      </c>
      <c r="AU191" s="2">
        <f t="shared" si="21"/>
        <v>2352000</v>
      </c>
      <c r="AV191" s="2">
        <f t="shared" si="22"/>
        <v>1563600</v>
      </c>
    </row>
    <row r="192" spans="46:48">
      <c r="AT192" s="2">
        <f t="shared" si="21"/>
        <v>2352000</v>
      </c>
      <c r="AU192" s="2">
        <f t="shared" si="21"/>
        <v>2356000</v>
      </c>
      <c r="AV192" s="2">
        <f t="shared" si="22"/>
        <v>1566400</v>
      </c>
    </row>
    <row r="193" spans="46:48">
      <c r="AT193" s="2">
        <f t="shared" ref="AT193:AU208" si="23">+AT192+4000</f>
        <v>2356000</v>
      </c>
      <c r="AU193" s="2">
        <f t="shared" si="23"/>
        <v>2360000</v>
      </c>
      <c r="AV193" s="2">
        <f t="shared" si="22"/>
        <v>1569200</v>
      </c>
    </row>
    <row r="194" spans="46:48">
      <c r="AT194" s="2">
        <f t="shared" si="23"/>
        <v>2360000</v>
      </c>
      <c r="AU194" s="2">
        <f t="shared" si="23"/>
        <v>2364000</v>
      </c>
      <c r="AV194" s="2">
        <f t="shared" si="22"/>
        <v>1572000</v>
      </c>
    </row>
    <row r="195" spans="46:48">
      <c r="AT195" s="2">
        <f t="shared" si="23"/>
        <v>2364000</v>
      </c>
      <c r="AU195" s="2">
        <f t="shared" si="23"/>
        <v>2368000</v>
      </c>
      <c r="AV195" s="2">
        <f t="shared" si="22"/>
        <v>1574800</v>
      </c>
    </row>
    <row r="196" spans="46:48">
      <c r="AT196" s="2">
        <f t="shared" si="23"/>
        <v>2368000</v>
      </c>
      <c r="AU196" s="2">
        <f t="shared" si="23"/>
        <v>2372000</v>
      </c>
      <c r="AV196" s="2">
        <f t="shared" si="22"/>
        <v>1577600</v>
      </c>
    </row>
    <row r="197" spans="46:48">
      <c r="AT197" s="2">
        <f t="shared" si="23"/>
        <v>2372000</v>
      </c>
      <c r="AU197" s="2">
        <f t="shared" si="23"/>
        <v>2376000</v>
      </c>
      <c r="AV197" s="2">
        <f t="shared" si="22"/>
        <v>1580400</v>
      </c>
    </row>
    <row r="198" spans="46:48">
      <c r="AT198" s="2">
        <f t="shared" si="23"/>
        <v>2376000</v>
      </c>
      <c r="AU198" s="2">
        <f t="shared" si="23"/>
        <v>2380000</v>
      </c>
      <c r="AV198" s="2">
        <f t="shared" si="22"/>
        <v>1583200</v>
      </c>
    </row>
    <row r="199" spans="46:48">
      <c r="AT199" s="2">
        <f t="shared" si="23"/>
        <v>2380000</v>
      </c>
      <c r="AU199" s="2">
        <f t="shared" si="23"/>
        <v>2384000</v>
      </c>
      <c r="AV199" s="2">
        <f t="shared" si="22"/>
        <v>1586000</v>
      </c>
    </row>
    <row r="200" spans="46:48">
      <c r="AT200" s="2">
        <f t="shared" si="23"/>
        <v>2384000</v>
      </c>
      <c r="AU200" s="2">
        <f t="shared" si="23"/>
        <v>2388000</v>
      </c>
      <c r="AV200" s="2">
        <f t="shared" si="22"/>
        <v>1588800</v>
      </c>
    </row>
    <row r="201" spans="46:48">
      <c r="AT201" s="2">
        <f t="shared" si="23"/>
        <v>2388000</v>
      </c>
      <c r="AU201" s="2">
        <f t="shared" si="23"/>
        <v>2392000</v>
      </c>
      <c r="AV201" s="2">
        <f t="shared" si="22"/>
        <v>1591600</v>
      </c>
    </row>
    <row r="202" spans="46:48">
      <c r="AT202" s="2">
        <f t="shared" si="23"/>
        <v>2392000</v>
      </c>
      <c r="AU202" s="2">
        <f t="shared" si="23"/>
        <v>2396000</v>
      </c>
      <c r="AV202" s="2">
        <f t="shared" si="22"/>
        <v>1594400</v>
      </c>
    </row>
    <row r="203" spans="46:48">
      <c r="AT203" s="2">
        <f t="shared" si="23"/>
        <v>2396000</v>
      </c>
      <c r="AU203" s="2">
        <f t="shared" si="23"/>
        <v>2400000</v>
      </c>
      <c r="AV203" s="2">
        <f t="shared" si="22"/>
        <v>1597200</v>
      </c>
    </row>
    <row r="204" spans="46:48">
      <c r="AT204" s="2">
        <f t="shared" si="23"/>
        <v>2400000</v>
      </c>
      <c r="AU204" s="2">
        <f t="shared" si="23"/>
        <v>2404000</v>
      </c>
      <c r="AV204" s="2">
        <f t="shared" si="22"/>
        <v>1600000</v>
      </c>
    </row>
    <row r="205" spans="46:48">
      <c r="AT205" s="2">
        <f t="shared" si="23"/>
        <v>2404000</v>
      </c>
      <c r="AU205" s="2">
        <f t="shared" si="23"/>
        <v>2408000</v>
      </c>
      <c r="AV205" s="2">
        <f t="shared" si="22"/>
        <v>1602800</v>
      </c>
    </row>
    <row r="206" spans="46:48">
      <c r="AT206" s="2">
        <f t="shared" si="23"/>
        <v>2408000</v>
      </c>
      <c r="AU206" s="2">
        <f t="shared" si="23"/>
        <v>2412000</v>
      </c>
      <c r="AV206" s="2">
        <f t="shared" si="22"/>
        <v>1605600</v>
      </c>
    </row>
    <row r="207" spans="46:48">
      <c r="AT207" s="2">
        <f t="shared" si="23"/>
        <v>2412000</v>
      </c>
      <c r="AU207" s="2">
        <f t="shared" si="23"/>
        <v>2416000</v>
      </c>
      <c r="AV207" s="2">
        <f t="shared" si="22"/>
        <v>1608400</v>
      </c>
    </row>
    <row r="208" spans="46:48">
      <c r="AT208" s="2">
        <f t="shared" si="23"/>
        <v>2416000</v>
      </c>
      <c r="AU208" s="2">
        <f t="shared" si="23"/>
        <v>2420000</v>
      </c>
      <c r="AV208" s="2">
        <f t="shared" si="22"/>
        <v>1611200</v>
      </c>
    </row>
    <row r="209" spans="46:48">
      <c r="AT209" s="2">
        <f t="shared" ref="AT209:AU224" si="24">+AT208+4000</f>
        <v>2420000</v>
      </c>
      <c r="AU209" s="2">
        <f t="shared" si="24"/>
        <v>2424000</v>
      </c>
      <c r="AV209" s="2">
        <f t="shared" si="22"/>
        <v>1614000</v>
      </c>
    </row>
    <row r="210" spans="46:48">
      <c r="AT210" s="2">
        <f t="shared" si="24"/>
        <v>2424000</v>
      </c>
      <c r="AU210" s="2">
        <f t="shared" si="24"/>
        <v>2428000</v>
      </c>
      <c r="AV210" s="2">
        <f t="shared" si="22"/>
        <v>1616800</v>
      </c>
    </row>
    <row r="211" spans="46:48">
      <c r="AT211" s="2">
        <f t="shared" si="24"/>
        <v>2428000</v>
      </c>
      <c r="AU211" s="2">
        <f t="shared" si="24"/>
        <v>2432000</v>
      </c>
      <c r="AV211" s="2">
        <f t="shared" si="22"/>
        <v>1619600</v>
      </c>
    </row>
    <row r="212" spans="46:48">
      <c r="AT212" s="2">
        <f t="shared" si="24"/>
        <v>2432000</v>
      </c>
      <c r="AU212" s="2">
        <f t="shared" si="24"/>
        <v>2436000</v>
      </c>
      <c r="AV212" s="2">
        <f t="shared" si="22"/>
        <v>1622400</v>
      </c>
    </row>
    <row r="213" spans="46:48">
      <c r="AT213" s="2">
        <f t="shared" si="24"/>
        <v>2436000</v>
      </c>
      <c r="AU213" s="2">
        <f t="shared" si="24"/>
        <v>2440000</v>
      </c>
      <c r="AV213" s="2">
        <f t="shared" si="22"/>
        <v>1625200</v>
      </c>
    </row>
    <row r="214" spans="46:48">
      <c r="AT214" s="2">
        <f t="shared" si="24"/>
        <v>2440000</v>
      </c>
      <c r="AU214" s="2">
        <f t="shared" si="24"/>
        <v>2444000</v>
      </c>
      <c r="AV214" s="2">
        <f t="shared" si="22"/>
        <v>1628000</v>
      </c>
    </row>
    <row r="215" spans="46:48">
      <c r="AT215" s="2">
        <f t="shared" si="24"/>
        <v>2444000</v>
      </c>
      <c r="AU215" s="2">
        <f t="shared" si="24"/>
        <v>2448000</v>
      </c>
      <c r="AV215" s="2">
        <f t="shared" si="22"/>
        <v>1630800</v>
      </c>
    </row>
    <row r="216" spans="46:48">
      <c r="AT216" s="2">
        <f t="shared" si="24"/>
        <v>2448000</v>
      </c>
      <c r="AU216" s="2">
        <f t="shared" si="24"/>
        <v>2452000</v>
      </c>
      <c r="AV216" s="2">
        <f t="shared" si="22"/>
        <v>1633600</v>
      </c>
    </row>
    <row r="217" spans="46:48">
      <c r="AT217" s="2">
        <f t="shared" si="24"/>
        <v>2452000</v>
      </c>
      <c r="AU217" s="2">
        <f t="shared" si="24"/>
        <v>2456000</v>
      </c>
      <c r="AV217" s="2">
        <f t="shared" si="22"/>
        <v>1636400</v>
      </c>
    </row>
    <row r="218" spans="46:48">
      <c r="AT218" s="2">
        <f t="shared" si="24"/>
        <v>2456000</v>
      </c>
      <c r="AU218" s="2">
        <f t="shared" si="24"/>
        <v>2460000</v>
      </c>
      <c r="AV218" s="2">
        <f t="shared" si="22"/>
        <v>1639200</v>
      </c>
    </row>
    <row r="219" spans="46:48">
      <c r="AT219" s="2">
        <f t="shared" si="24"/>
        <v>2460000</v>
      </c>
      <c r="AU219" s="2">
        <f t="shared" si="24"/>
        <v>2464000</v>
      </c>
      <c r="AV219" s="2">
        <f t="shared" si="22"/>
        <v>1642000</v>
      </c>
    </row>
    <row r="220" spans="46:48">
      <c r="AT220" s="2">
        <f t="shared" si="24"/>
        <v>2464000</v>
      </c>
      <c r="AU220" s="2">
        <f t="shared" si="24"/>
        <v>2468000</v>
      </c>
      <c r="AV220" s="2">
        <f t="shared" si="22"/>
        <v>1644800</v>
      </c>
    </row>
    <row r="221" spans="46:48">
      <c r="AT221" s="2">
        <f t="shared" si="24"/>
        <v>2468000</v>
      </c>
      <c r="AU221" s="2">
        <f t="shared" si="24"/>
        <v>2472000</v>
      </c>
      <c r="AV221" s="2">
        <f t="shared" si="22"/>
        <v>1647600</v>
      </c>
    </row>
    <row r="222" spans="46:48">
      <c r="AT222" s="2">
        <f t="shared" si="24"/>
        <v>2472000</v>
      </c>
      <c r="AU222" s="2">
        <f t="shared" si="24"/>
        <v>2476000</v>
      </c>
      <c r="AV222" s="2">
        <f t="shared" si="22"/>
        <v>1650400</v>
      </c>
    </row>
    <row r="223" spans="46:48">
      <c r="AT223" s="2">
        <f t="shared" si="24"/>
        <v>2476000</v>
      </c>
      <c r="AU223" s="2">
        <f t="shared" si="24"/>
        <v>2480000</v>
      </c>
      <c r="AV223" s="2">
        <f t="shared" si="22"/>
        <v>1653200</v>
      </c>
    </row>
    <row r="224" spans="46:48">
      <c r="AT224" s="2">
        <f t="shared" si="24"/>
        <v>2480000</v>
      </c>
      <c r="AU224" s="2">
        <f t="shared" si="24"/>
        <v>2484000</v>
      </c>
      <c r="AV224" s="2">
        <f t="shared" si="22"/>
        <v>1656000</v>
      </c>
    </row>
    <row r="225" spans="46:48">
      <c r="AT225" s="2">
        <f t="shared" ref="AT225:AU240" si="25">+AT224+4000</f>
        <v>2484000</v>
      </c>
      <c r="AU225" s="2">
        <f t="shared" si="25"/>
        <v>2488000</v>
      </c>
      <c r="AV225" s="2">
        <f t="shared" si="22"/>
        <v>1658800</v>
      </c>
    </row>
    <row r="226" spans="46:48">
      <c r="AT226" s="2">
        <f t="shared" si="25"/>
        <v>2488000</v>
      </c>
      <c r="AU226" s="2">
        <f t="shared" si="25"/>
        <v>2492000</v>
      </c>
      <c r="AV226" s="2">
        <f t="shared" si="22"/>
        <v>1661600</v>
      </c>
    </row>
    <row r="227" spans="46:48">
      <c r="AT227" s="2">
        <f t="shared" si="25"/>
        <v>2492000</v>
      </c>
      <c r="AU227" s="2">
        <f t="shared" si="25"/>
        <v>2496000</v>
      </c>
      <c r="AV227" s="2">
        <f t="shared" si="22"/>
        <v>1664400</v>
      </c>
    </row>
    <row r="228" spans="46:48">
      <c r="AT228" s="2">
        <f t="shared" si="25"/>
        <v>2496000</v>
      </c>
      <c r="AU228" s="2">
        <f t="shared" si="25"/>
        <v>2500000</v>
      </c>
      <c r="AV228" s="2">
        <f t="shared" si="22"/>
        <v>1667200</v>
      </c>
    </row>
    <row r="229" spans="46:48">
      <c r="AT229" s="2">
        <f t="shared" si="25"/>
        <v>2500000</v>
      </c>
      <c r="AU229" s="2">
        <f t="shared" si="25"/>
        <v>2504000</v>
      </c>
      <c r="AV229" s="2">
        <f t="shared" si="22"/>
        <v>1670000</v>
      </c>
    </row>
    <row r="230" spans="46:48">
      <c r="AT230" s="2">
        <f t="shared" si="25"/>
        <v>2504000</v>
      </c>
      <c r="AU230" s="2">
        <f t="shared" si="25"/>
        <v>2508000</v>
      </c>
      <c r="AV230" s="2">
        <f t="shared" si="22"/>
        <v>1672800</v>
      </c>
    </row>
    <row r="231" spans="46:48">
      <c r="AT231" s="2">
        <f t="shared" si="25"/>
        <v>2508000</v>
      </c>
      <c r="AU231" s="2">
        <f t="shared" si="25"/>
        <v>2512000</v>
      </c>
      <c r="AV231" s="2">
        <f t="shared" si="22"/>
        <v>1675600</v>
      </c>
    </row>
    <row r="232" spans="46:48">
      <c r="AT232" s="2">
        <f t="shared" si="25"/>
        <v>2512000</v>
      </c>
      <c r="AU232" s="2">
        <f t="shared" si="25"/>
        <v>2516000</v>
      </c>
      <c r="AV232" s="2">
        <f t="shared" si="22"/>
        <v>1678400</v>
      </c>
    </row>
    <row r="233" spans="46:48">
      <c r="AT233" s="2">
        <f t="shared" si="25"/>
        <v>2516000</v>
      </c>
      <c r="AU233" s="2">
        <f t="shared" si="25"/>
        <v>2520000</v>
      </c>
      <c r="AV233" s="2">
        <f t="shared" si="22"/>
        <v>1681200</v>
      </c>
    </row>
    <row r="234" spans="46:48">
      <c r="AT234" s="2">
        <f t="shared" si="25"/>
        <v>2520000</v>
      </c>
      <c r="AU234" s="2">
        <f t="shared" si="25"/>
        <v>2524000</v>
      </c>
      <c r="AV234" s="2">
        <f t="shared" si="22"/>
        <v>1684000</v>
      </c>
    </row>
    <row r="235" spans="46:48">
      <c r="AT235" s="2">
        <f t="shared" si="25"/>
        <v>2524000</v>
      </c>
      <c r="AU235" s="2">
        <f t="shared" si="25"/>
        <v>2528000</v>
      </c>
      <c r="AV235" s="2">
        <f t="shared" si="22"/>
        <v>1686800</v>
      </c>
    </row>
    <row r="236" spans="46:48">
      <c r="AT236" s="2">
        <f t="shared" si="25"/>
        <v>2528000</v>
      </c>
      <c r="AU236" s="2">
        <f t="shared" si="25"/>
        <v>2532000</v>
      </c>
      <c r="AV236" s="2">
        <f t="shared" si="22"/>
        <v>1689600</v>
      </c>
    </row>
    <row r="237" spans="46:48">
      <c r="AT237" s="2">
        <f t="shared" si="25"/>
        <v>2532000</v>
      </c>
      <c r="AU237" s="2">
        <f t="shared" si="25"/>
        <v>2536000</v>
      </c>
      <c r="AV237" s="2">
        <f t="shared" si="22"/>
        <v>1692400</v>
      </c>
    </row>
    <row r="238" spans="46:48">
      <c r="AT238" s="2">
        <f t="shared" si="25"/>
        <v>2536000</v>
      </c>
      <c r="AU238" s="2">
        <f t="shared" si="25"/>
        <v>2540000</v>
      </c>
      <c r="AV238" s="2">
        <f t="shared" si="22"/>
        <v>1695200</v>
      </c>
    </row>
    <row r="239" spans="46:48">
      <c r="AT239" s="2">
        <f t="shared" si="25"/>
        <v>2540000</v>
      </c>
      <c r="AU239" s="2">
        <f t="shared" si="25"/>
        <v>2544000</v>
      </c>
      <c r="AV239" s="2">
        <f t="shared" si="22"/>
        <v>1698000</v>
      </c>
    </row>
    <row r="240" spans="46:48">
      <c r="AT240" s="2">
        <f t="shared" si="25"/>
        <v>2544000</v>
      </c>
      <c r="AU240" s="2">
        <f t="shared" si="25"/>
        <v>2548000</v>
      </c>
      <c r="AV240" s="2">
        <f t="shared" si="22"/>
        <v>1700800</v>
      </c>
    </row>
    <row r="241" spans="46:48">
      <c r="AT241" s="2">
        <f t="shared" ref="AT241:AU256" si="26">+AT240+4000</f>
        <v>2548000</v>
      </c>
      <c r="AU241" s="2">
        <f t="shared" si="26"/>
        <v>2552000</v>
      </c>
      <c r="AV241" s="2">
        <f t="shared" si="22"/>
        <v>1703600</v>
      </c>
    </row>
    <row r="242" spans="46:48">
      <c r="AT242" s="2">
        <f t="shared" si="26"/>
        <v>2552000</v>
      </c>
      <c r="AU242" s="2">
        <f t="shared" si="26"/>
        <v>2556000</v>
      </c>
      <c r="AV242" s="2">
        <f t="shared" si="22"/>
        <v>1706400</v>
      </c>
    </row>
    <row r="243" spans="46:48">
      <c r="AT243" s="2">
        <f t="shared" si="26"/>
        <v>2556000</v>
      </c>
      <c r="AU243" s="2">
        <f t="shared" si="26"/>
        <v>2560000</v>
      </c>
      <c r="AV243" s="2">
        <f t="shared" si="22"/>
        <v>1709200</v>
      </c>
    </row>
    <row r="244" spans="46:48">
      <c r="AT244" s="2">
        <f t="shared" si="26"/>
        <v>2560000</v>
      </c>
      <c r="AU244" s="2">
        <f t="shared" si="26"/>
        <v>2564000</v>
      </c>
      <c r="AV244" s="2">
        <f t="shared" si="22"/>
        <v>1712000</v>
      </c>
    </row>
    <row r="245" spans="46:48">
      <c r="AT245" s="2">
        <f t="shared" si="26"/>
        <v>2564000</v>
      </c>
      <c r="AU245" s="2">
        <f t="shared" si="26"/>
        <v>2568000</v>
      </c>
      <c r="AV245" s="2">
        <f t="shared" si="22"/>
        <v>1714800</v>
      </c>
    </row>
    <row r="246" spans="46:48">
      <c r="AT246" s="2">
        <f t="shared" si="26"/>
        <v>2568000</v>
      </c>
      <c r="AU246" s="2">
        <f t="shared" si="26"/>
        <v>2572000</v>
      </c>
      <c r="AV246" s="2">
        <f t="shared" si="22"/>
        <v>1717600</v>
      </c>
    </row>
    <row r="247" spans="46:48">
      <c r="AT247" s="2">
        <f t="shared" si="26"/>
        <v>2572000</v>
      </c>
      <c r="AU247" s="2">
        <f t="shared" si="26"/>
        <v>2576000</v>
      </c>
      <c r="AV247" s="2">
        <f t="shared" ref="AV247:AV310" si="27">+AT247*70/100-80000</f>
        <v>1720400</v>
      </c>
    </row>
    <row r="248" spans="46:48">
      <c r="AT248" s="2">
        <f t="shared" si="26"/>
        <v>2576000</v>
      </c>
      <c r="AU248" s="2">
        <f t="shared" si="26"/>
        <v>2580000</v>
      </c>
      <c r="AV248" s="2">
        <f t="shared" si="27"/>
        <v>1723200</v>
      </c>
    </row>
    <row r="249" spans="46:48">
      <c r="AT249" s="2">
        <f t="shared" si="26"/>
        <v>2580000</v>
      </c>
      <c r="AU249" s="2">
        <f t="shared" si="26"/>
        <v>2584000</v>
      </c>
      <c r="AV249" s="2">
        <f t="shared" si="27"/>
        <v>1726000</v>
      </c>
    </row>
    <row r="250" spans="46:48">
      <c r="AT250" s="2">
        <f t="shared" si="26"/>
        <v>2584000</v>
      </c>
      <c r="AU250" s="2">
        <f t="shared" si="26"/>
        <v>2588000</v>
      </c>
      <c r="AV250" s="2">
        <f t="shared" si="27"/>
        <v>1728800</v>
      </c>
    </row>
    <row r="251" spans="46:48">
      <c r="AT251" s="2">
        <f t="shared" si="26"/>
        <v>2588000</v>
      </c>
      <c r="AU251" s="2">
        <f t="shared" si="26"/>
        <v>2592000</v>
      </c>
      <c r="AV251" s="2">
        <f t="shared" si="27"/>
        <v>1731600</v>
      </c>
    </row>
    <row r="252" spans="46:48">
      <c r="AT252" s="2">
        <f t="shared" si="26"/>
        <v>2592000</v>
      </c>
      <c r="AU252" s="2">
        <f t="shared" si="26"/>
        <v>2596000</v>
      </c>
      <c r="AV252" s="2">
        <f t="shared" si="27"/>
        <v>1734400</v>
      </c>
    </row>
    <row r="253" spans="46:48">
      <c r="AT253" s="2">
        <f t="shared" si="26"/>
        <v>2596000</v>
      </c>
      <c r="AU253" s="2">
        <f t="shared" si="26"/>
        <v>2600000</v>
      </c>
      <c r="AV253" s="2">
        <f t="shared" si="27"/>
        <v>1737200</v>
      </c>
    </row>
    <row r="254" spans="46:48">
      <c r="AT254" s="2">
        <f t="shared" si="26"/>
        <v>2600000</v>
      </c>
      <c r="AU254" s="2">
        <f t="shared" si="26"/>
        <v>2604000</v>
      </c>
      <c r="AV254" s="2">
        <f t="shared" si="27"/>
        <v>1740000</v>
      </c>
    </row>
    <row r="255" spans="46:48">
      <c r="AT255" s="2">
        <f t="shared" si="26"/>
        <v>2604000</v>
      </c>
      <c r="AU255" s="2">
        <f t="shared" si="26"/>
        <v>2608000</v>
      </c>
      <c r="AV255" s="2">
        <f t="shared" si="27"/>
        <v>1742800</v>
      </c>
    </row>
    <row r="256" spans="46:48">
      <c r="AT256" s="2">
        <f t="shared" si="26"/>
        <v>2608000</v>
      </c>
      <c r="AU256" s="2">
        <f t="shared" si="26"/>
        <v>2612000</v>
      </c>
      <c r="AV256" s="2">
        <f t="shared" si="27"/>
        <v>1745600</v>
      </c>
    </row>
    <row r="257" spans="46:48">
      <c r="AT257" s="2">
        <f t="shared" ref="AT257:AU272" si="28">+AT256+4000</f>
        <v>2612000</v>
      </c>
      <c r="AU257" s="2">
        <f t="shared" si="28"/>
        <v>2616000</v>
      </c>
      <c r="AV257" s="2">
        <f t="shared" si="27"/>
        <v>1748400</v>
      </c>
    </row>
    <row r="258" spans="46:48">
      <c r="AT258" s="2">
        <f t="shared" si="28"/>
        <v>2616000</v>
      </c>
      <c r="AU258" s="2">
        <f t="shared" si="28"/>
        <v>2620000</v>
      </c>
      <c r="AV258" s="2">
        <f t="shared" si="27"/>
        <v>1751200</v>
      </c>
    </row>
    <row r="259" spans="46:48">
      <c r="AT259" s="2">
        <f t="shared" si="28"/>
        <v>2620000</v>
      </c>
      <c r="AU259" s="2">
        <f t="shared" si="28"/>
        <v>2624000</v>
      </c>
      <c r="AV259" s="2">
        <f t="shared" si="27"/>
        <v>1754000</v>
      </c>
    </row>
    <row r="260" spans="46:48">
      <c r="AT260" s="2">
        <f t="shared" si="28"/>
        <v>2624000</v>
      </c>
      <c r="AU260" s="2">
        <f t="shared" si="28"/>
        <v>2628000</v>
      </c>
      <c r="AV260" s="2">
        <f t="shared" si="27"/>
        <v>1756800</v>
      </c>
    </row>
    <row r="261" spans="46:48">
      <c r="AT261" s="2">
        <f t="shared" si="28"/>
        <v>2628000</v>
      </c>
      <c r="AU261" s="2">
        <f t="shared" si="28"/>
        <v>2632000</v>
      </c>
      <c r="AV261" s="2">
        <f t="shared" si="27"/>
        <v>1759600</v>
      </c>
    </row>
    <row r="262" spans="46:48">
      <c r="AT262" s="2">
        <f t="shared" si="28"/>
        <v>2632000</v>
      </c>
      <c r="AU262" s="2">
        <f t="shared" si="28"/>
        <v>2636000</v>
      </c>
      <c r="AV262" s="2">
        <f t="shared" si="27"/>
        <v>1762400</v>
      </c>
    </row>
    <row r="263" spans="46:48">
      <c r="AT263" s="2">
        <f t="shared" si="28"/>
        <v>2636000</v>
      </c>
      <c r="AU263" s="2">
        <f t="shared" si="28"/>
        <v>2640000</v>
      </c>
      <c r="AV263" s="2">
        <f t="shared" si="27"/>
        <v>1765200</v>
      </c>
    </row>
    <row r="264" spans="46:48">
      <c r="AT264" s="2">
        <f t="shared" si="28"/>
        <v>2640000</v>
      </c>
      <c r="AU264" s="2">
        <f t="shared" si="28"/>
        <v>2644000</v>
      </c>
      <c r="AV264" s="2">
        <f t="shared" si="27"/>
        <v>1768000</v>
      </c>
    </row>
    <row r="265" spans="46:48">
      <c r="AT265" s="2">
        <f t="shared" si="28"/>
        <v>2644000</v>
      </c>
      <c r="AU265" s="2">
        <f t="shared" si="28"/>
        <v>2648000</v>
      </c>
      <c r="AV265" s="2">
        <f t="shared" si="27"/>
        <v>1770800</v>
      </c>
    </row>
    <row r="266" spans="46:48">
      <c r="AT266" s="2">
        <f t="shared" si="28"/>
        <v>2648000</v>
      </c>
      <c r="AU266" s="2">
        <f t="shared" si="28"/>
        <v>2652000</v>
      </c>
      <c r="AV266" s="2">
        <f t="shared" si="27"/>
        <v>1773600</v>
      </c>
    </row>
    <row r="267" spans="46:48">
      <c r="AT267" s="2">
        <f t="shared" si="28"/>
        <v>2652000</v>
      </c>
      <c r="AU267" s="2">
        <f t="shared" si="28"/>
        <v>2656000</v>
      </c>
      <c r="AV267" s="2">
        <f t="shared" si="27"/>
        <v>1776400</v>
      </c>
    </row>
    <row r="268" spans="46:48">
      <c r="AT268" s="2">
        <f t="shared" si="28"/>
        <v>2656000</v>
      </c>
      <c r="AU268" s="2">
        <f t="shared" si="28"/>
        <v>2660000</v>
      </c>
      <c r="AV268" s="2">
        <f t="shared" si="27"/>
        <v>1779200</v>
      </c>
    </row>
    <row r="269" spans="46:48">
      <c r="AT269" s="2">
        <f t="shared" si="28"/>
        <v>2660000</v>
      </c>
      <c r="AU269" s="2">
        <f t="shared" si="28"/>
        <v>2664000</v>
      </c>
      <c r="AV269" s="2">
        <f t="shared" si="27"/>
        <v>1782000</v>
      </c>
    </row>
    <row r="270" spans="46:48">
      <c r="AT270" s="2">
        <f t="shared" si="28"/>
        <v>2664000</v>
      </c>
      <c r="AU270" s="2">
        <f t="shared" si="28"/>
        <v>2668000</v>
      </c>
      <c r="AV270" s="2">
        <f t="shared" si="27"/>
        <v>1784800</v>
      </c>
    </row>
    <row r="271" spans="46:48">
      <c r="AT271" s="2">
        <f t="shared" si="28"/>
        <v>2668000</v>
      </c>
      <c r="AU271" s="2">
        <f t="shared" si="28"/>
        <v>2672000</v>
      </c>
      <c r="AV271" s="2">
        <f t="shared" si="27"/>
        <v>1787600</v>
      </c>
    </row>
    <row r="272" spans="46:48">
      <c r="AT272" s="2">
        <f t="shared" si="28"/>
        <v>2672000</v>
      </c>
      <c r="AU272" s="2">
        <f t="shared" si="28"/>
        <v>2676000</v>
      </c>
      <c r="AV272" s="2">
        <f t="shared" si="27"/>
        <v>1790400</v>
      </c>
    </row>
    <row r="273" spans="46:48">
      <c r="AT273" s="2">
        <f t="shared" ref="AT273:AU288" si="29">+AT272+4000</f>
        <v>2676000</v>
      </c>
      <c r="AU273" s="2">
        <f t="shared" si="29"/>
        <v>2680000</v>
      </c>
      <c r="AV273" s="2">
        <f t="shared" si="27"/>
        <v>1793200</v>
      </c>
    </row>
    <row r="274" spans="46:48">
      <c r="AT274" s="2">
        <f t="shared" si="29"/>
        <v>2680000</v>
      </c>
      <c r="AU274" s="2">
        <f t="shared" si="29"/>
        <v>2684000</v>
      </c>
      <c r="AV274" s="2">
        <f t="shared" si="27"/>
        <v>1796000</v>
      </c>
    </row>
    <row r="275" spans="46:48">
      <c r="AT275" s="2">
        <f t="shared" si="29"/>
        <v>2684000</v>
      </c>
      <c r="AU275" s="2">
        <f t="shared" si="29"/>
        <v>2688000</v>
      </c>
      <c r="AV275" s="2">
        <f t="shared" si="27"/>
        <v>1798800</v>
      </c>
    </row>
    <row r="276" spans="46:48">
      <c r="AT276" s="2">
        <f t="shared" si="29"/>
        <v>2688000</v>
      </c>
      <c r="AU276" s="2">
        <f t="shared" si="29"/>
        <v>2692000</v>
      </c>
      <c r="AV276" s="2">
        <f t="shared" si="27"/>
        <v>1801600</v>
      </c>
    </row>
    <row r="277" spans="46:48">
      <c r="AT277" s="2">
        <f t="shared" si="29"/>
        <v>2692000</v>
      </c>
      <c r="AU277" s="2">
        <f t="shared" si="29"/>
        <v>2696000</v>
      </c>
      <c r="AV277" s="2">
        <f t="shared" si="27"/>
        <v>1804400</v>
      </c>
    </row>
    <row r="278" spans="46:48">
      <c r="AT278" s="2">
        <f t="shared" si="29"/>
        <v>2696000</v>
      </c>
      <c r="AU278" s="2">
        <f t="shared" si="29"/>
        <v>2700000</v>
      </c>
      <c r="AV278" s="2">
        <f t="shared" si="27"/>
        <v>1807200</v>
      </c>
    </row>
    <row r="279" spans="46:48">
      <c r="AT279" s="2">
        <f t="shared" si="29"/>
        <v>2700000</v>
      </c>
      <c r="AU279" s="2">
        <f t="shared" si="29"/>
        <v>2704000</v>
      </c>
      <c r="AV279" s="2">
        <f t="shared" si="27"/>
        <v>1810000</v>
      </c>
    </row>
    <row r="280" spans="46:48">
      <c r="AT280" s="2">
        <f t="shared" si="29"/>
        <v>2704000</v>
      </c>
      <c r="AU280" s="2">
        <f t="shared" si="29"/>
        <v>2708000</v>
      </c>
      <c r="AV280" s="2">
        <f t="shared" si="27"/>
        <v>1812800</v>
      </c>
    </row>
    <row r="281" spans="46:48">
      <c r="AT281" s="2">
        <f t="shared" si="29"/>
        <v>2708000</v>
      </c>
      <c r="AU281" s="2">
        <f t="shared" si="29"/>
        <v>2712000</v>
      </c>
      <c r="AV281" s="2">
        <f t="shared" si="27"/>
        <v>1815600</v>
      </c>
    </row>
    <row r="282" spans="46:48">
      <c r="AT282" s="2">
        <f t="shared" si="29"/>
        <v>2712000</v>
      </c>
      <c r="AU282" s="2">
        <f t="shared" si="29"/>
        <v>2716000</v>
      </c>
      <c r="AV282" s="2">
        <f t="shared" si="27"/>
        <v>1818400</v>
      </c>
    </row>
    <row r="283" spans="46:48">
      <c r="AT283" s="2">
        <f t="shared" si="29"/>
        <v>2716000</v>
      </c>
      <c r="AU283" s="2">
        <f t="shared" si="29"/>
        <v>2720000</v>
      </c>
      <c r="AV283" s="2">
        <f t="shared" si="27"/>
        <v>1821200</v>
      </c>
    </row>
    <row r="284" spans="46:48">
      <c r="AT284" s="2">
        <f t="shared" si="29"/>
        <v>2720000</v>
      </c>
      <c r="AU284" s="2">
        <f t="shared" si="29"/>
        <v>2724000</v>
      </c>
      <c r="AV284" s="2">
        <f t="shared" si="27"/>
        <v>1824000</v>
      </c>
    </row>
    <row r="285" spans="46:48">
      <c r="AT285" s="2">
        <f t="shared" si="29"/>
        <v>2724000</v>
      </c>
      <c r="AU285" s="2">
        <f t="shared" si="29"/>
        <v>2728000</v>
      </c>
      <c r="AV285" s="2">
        <f t="shared" si="27"/>
        <v>1826800</v>
      </c>
    </row>
    <row r="286" spans="46:48">
      <c r="AT286" s="2">
        <f t="shared" si="29"/>
        <v>2728000</v>
      </c>
      <c r="AU286" s="2">
        <f t="shared" si="29"/>
        <v>2732000</v>
      </c>
      <c r="AV286" s="2">
        <f t="shared" si="27"/>
        <v>1829600</v>
      </c>
    </row>
    <row r="287" spans="46:48">
      <c r="AT287" s="2">
        <f t="shared" si="29"/>
        <v>2732000</v>
      </c>
      <c r="AU287" s="2">
        <f t="shared" si="29"/>
        <v>2736000</v>
      </c>
      <c r="AV287" s="2">
        <f t="shared" si="27"/>
        <v>1832400</v>
      </c>
    </row>
    <row r="288" spans="46:48">
      <c r="AT288" s="2">
        <f t="shared" si="29"/>
        <v>2736000</v>
      </c>
      <c r="AU288" s="2">
        <f t="shared" si="29"/>
        <v>2740000</v>
      </c>
      <c r="AV288" s="2">
        <f t="shared" si="27"/>
        <v>1835200</v>
      </c>
    </row>
    <row r="289" spans="46:48">
      <c r="AT289" s="2">
        <f t="shared" ref="AT289:AU304" si="30">+AT288+4000</f>
        <v>2740000</v>
      </c>
      <c r="AU289" s="2">
        <f t="shared" si="30"/>
        <v>2744000</v>
      </c>
      <c r="AV289" s="2">
        <f t="shared" si="27"/>
        <v>1838000</v>
      </c>
    </row>
    <row r="290" spans="46:48">
      <c r="AT290" s="2">
        <f t="shared" si="30"/>
        <v>2744000</v>
      </c>
      <c r="AU290" s="2">
        <f t="shared" si="30"/>
        <v>2748000</v>
      </c>
      <c r="AV290" s="2">
        <f t="shared" si="27"/>
        <v>1840800</v>
      </c>
    </row>
    <row r="291" spans="46:48">
      <c r="AT291" s="2">
        <f t="shared" si="30"/>
        <v>2748000</v>
      </c>
      <c r="AU291" s="2">
        <f t="shared" si="30"/>
        <v>2752000</v>
      </c>
      <c r="AV291" s="2">
        <f t="shared" si="27"/>
        <v>1843600</v>
      </c>
    </row>
    <row r="292" spans="46:48">
      <c r="AT292" s="2">
        <f t="shared" si="30"/>
        <v>2752000</v>
      </c>
      <c r="AU292" s="2">
        <f t="shared" si="30"/>
        <v>2756000</v>
      </c>
      <c r="AV292" s="2">
        <f t="shared" si="27"/>
        <v>1846400</v>
      </c>
    </row>
    <row r="293" spans="46:48">
      <c r="AT293" s="2">
        <f t="shared" si="30"/>
        <v>2756000</v>
      </c>
      <c r="AU293" s="2">
        <f t="shared" si="30"/>
        <v>2760000</v>
      </c>
      <c r="AV293" s="2">
        <f t="shared" si="27"/>
        <v>1849200</v>
      </c>
    </row>
    <row r="294" spans="46:48">
      <c r="AT294" s="2">
        <f t="shared" si="30"/>
        <v>2760000</v>
      </c>
      <c r="AU294" s="2">
        <f t="shared" si="30"/>
        <v>2764000</v>
      </c>
      <c r="AV294" s="2">
        <f t="shared" si="27"/>
        <v>1852000</v>
      </c>
    </row>
    <row r="295" spans="46:48">
      <c r="AT295" s="2">
        <f t="shared" si="30"/>
        <v>2764000</v>
      </c>
      <c r="AU295" s="2">
        <f t="shared" si="30"/>
        <v>2768000</v>
      </c>
      <c r="AV295" s="2">
        <f t="shared" si="27"/>
        <v>1854800</v>
      </c>
    </row>
    <row r="296" spans="46:48">
      <c r="AT296" s="2">
        <f t="shared" si="30"/>
        <v>2768000</v>
      </c>
      <c r="AU296" s="2">
        <f t="shared" si="30"/>
        <v>2772000</v>
      </c>
      <c r="AV296" s="2">
        <f t="shared" si="27"/>
        <v>1857600</v>
      </c>
    </row>
    <row r="297" spans="46:48">
      <c r="AT297" s="2">
        <f t="shared" si="30"/>
        <v>2772000</v>
      </c>
      <c r="AU297" s="2">
        <f t="shared" si="30"/>
        <v>2776000</v>
      </c>
      <c r="AV297" s="2">
        <f t="shared" si="27"/>
        <v>1860400</v>
      </c>
    </row>
    <row r="298" spans="46:48">
      <c r="AT298" s="2">
        <f t="shared" si="30"/>
        <v>2776000</v>
      </c>
      <c r="AU298" s="2">
        <f t="shared" si="30"/>
        <v>2780000</v>
      </c>
      <c r="AV298" s="2">
        <f t="shared" si="27"/>
        <v>1863200</v>
      </c>
    </row>
    <row r="299" spans="46:48">
      <c r="AT299" s="2">
        <f t="shared" si="30"/>
        <v>2780000</v>
      </c>
      <c r="AU299" s="2">
        <f t="shared" si="30"/>
        <v>2784000</v>
      </c>
      <c r="AV299" s="2">
        <f t="shared" si="27"/>
        <v>1866000</v>
      </c>
    </row>
    <row r="300" spans="46:48">
      <c r="AT300" s="2">
        <f t="shared" si="30"/>
        <v>2784000</v>
      </c>
      <c r="AU300" s="2">
        <f t="shared" si="30"/>
        <v>2788000</v>
      </c>
      <c r="AV300" s="2">
        <f t="shared" si="27"/>
        <v>1868800</v>
      </c>
    </row>
    <row r="301" spans="46:48">
      <c r="AT301" s="2">
        <f t="shared" si="30"/>
        <v>2788000</v>
      </c>
      <c r="AU301" s="2">
        <f t="shared" si="30"/>
        <v>2792000</v>
      </c>
      <c r="AV301" s="2">
        <f t="shared" si="27"/>
        <v>1871600</v>
      </c>
    </row>
    <row r="302" spans="46:48">
      <c r="AT302" s="2">
        <f t="shared" si="30"/>
        <v>2792000</v>
      </c>
      <c r="AU302" s="2">
        <f t="shared" si="30"/>
        <v>2796000</v>
      </c>
      <c r="AV302" s="2">
        <f t="shared" si="27"/>
        <v>1874400</v>
      </c>
    </row>
    <row r="303" spans="46:48">
      <c r="AT303" s="2">
        <f t="shared" si="30"/>
        <v>2796000</v>
      </c>
      <c r="AU303" s="2">
        <f t="shared" si="30"/>
        <v>2800000</v>
      </c>
      <c r="AV303" s="2">
        <f t="shared" si="27"/>
        <v>1877200</v>
      </c>
    </row>
    <row r="304" spans="46:48">
      <c r="AT304" s="2">
        <f t="shared" si="30"/>
        <v>2800000</v>
      </c>
      <c r="AU304" s="2">
        <f t="shared" si="30"/>
        <v>2804000</v>
      </c>
      <c r="AV304" s="2">
        <f t="shared" si="27"/>
        <v>1880000</v>
      </c>
    </row>
    <row r="305" spans="46:48">
      <c r="AT305" s="2">
        <f t="shared" ref="AT305:AU320" si="31">+AT304+4000</f>
        <v>2804000</v>
      </c>
      <c r="AU305" s="2">
        <f t="shared" si="31"/>
        <v>2808000</v>
      </c>
      <c r="AV305" s="2">
        <f t="shared" si="27"/>
        <v>1882800</v>
      </c>
    </row>
    <row r="306" spans="46:48">
      <c r="AT306" s="2">
        <f t="shared" si="31"/>
        <v>2808000</v>
      </c>
      <c r="AU306" s="2">
        <f t="shared" si="31"/>
        <v>2812000</v>
      </c>
      <c r="AV306" s="2">
        <f t="shared" si="27"/>
        <v>1885600</v>
      </c>
    </row>
    <row r="307" spans="46:48">
      <c r="AT307" s="2">
        <f t="shared" si="31"/>
        <v>2812000</v>
      </c>
      <c r="AU307" s="2">
        <f t="shared" si="31"/>
        <v>2816000</v>
      </c>
      <c r="AV307" s="2">
        <f t="shared" si="27"/>
        <v>1888400</v>
      </c>
    </row>
    <row r="308" spans="46:48">
      <c r="AT308" s="2">
        <f t="shared" si="31"/>
        <v>2816000</v>
      </c>
      <c r="AU308" s="2">
        <f t="shared" si="31"/>
        <v>2820000</v>
      </c>
      <c r="AV308" s="2">
        <f t="shared" si="27"/>
        <v>1891200</v>
      </c>
    </row>
    <row r="309" spans="46:48">
      <c r="AT309" s="2">
        <f t="shared" si="31"/>
        <v>2820000</v>
      </c>
      <c r="AU309" s="2">
        <f t="shared" si="31"/>
        <v>2824000</v>
      </c>
      <c r="AV309" s="2">
        <f t="shared" si="27"/>
        <v>1894000</v>
      </c>
    </row>
    <row r="310" spans="46:48">
      <c r="AT310" s="2">
        <f t="shared" si="31"/>
        <v>2824000</v>
      </c>
      <c r="AU310" s="2">
        <f t="shared" si="31"/>
        <v>2828000</v>
      </c>
      <c r="AV310" s="2">
        <f t="shared" si="27"/>
        <v>1896800</v>
      </c>
    </row>
    <row r="311" spans="46:48">
      <c r="AT311" s="2">
        <f t="shared" si="31"/>
        <v>2828000</v>
      </c>
      <c r="AU311" s="2">
        <f t="shared" si="31"/>
        <v>2832000</v>
      </c>
      <c r="AV311" s="2">
        <f t="shared" ref="AV311:AV374" si="32">+AT311*70/100-80000</f>
        <v>1899600</v>
      </c>
    </row>
    <row r="312" spans="46:48">
      <c r="AT312" s="2">
        <f t="shared" si="31"/>
        <v>2832000</v>
      </c>
      <c r="AU312" s="2">
        <f t="shared" si="31"/>
        <v>2836000</v>
      </c>
      <c r="AV312" s="2">
        <f t="shared" si="32"/>
        <v>1902400</v>
      </c>
    </row>
    <row r="313" spans="46:48">
      <c r="AT313" s="2">
        <f t="shared" si="31"/>
        <v>2836000</v>
      </c>
      <c r="AU313" s="2">
        <f t="shared" si="31"/>
        <v>2840000</v>
      </c>
      <c r="AV313" s="2">
        <f t="shared" si="32"/>
        <v>1905200</v>
      </c>
    </row>
    <row r="314" spans="46:48">
      <c r="AT314" s="2">
        <f t="shared" si="31"/>
        <v>2840000</v>
      </c>
      <c r="AU314" s="2">
        <f t="shared" si="31"/>
        <v>2844000</v>
      </c>
      <c r="AV314" s="2">
        <f t="shared" si="32"/>
        <v>1908000</v>
      </c>
    </row>
    <row r="315" spans="46:48">
      <c r="AT315" s="2">
        <f t="shared" si="31"/>
        <v>2844000</v>
      </c>
      <c r="AU315" s="2">
        <f t="shared" si="31"/>
        <v>2848000</v>
      </c>
      <c r="AV315" s="2">
        <f t="shared" si="32"/>
        <v>1910800</v>
      </c>
    </row>
    <row r="316" spans="46:48">
      <c r="AT316" s="2">
        <f t="shared" si="31"/>
        <v>2848000</v>
      </c>
      <c r="AU316" s="2">
        <f t="shared" si="31"/>
        <v>2852000</v>
      </c>
      <c r="AV316" s="2">
        <f t="shared" si="32"/>
        <v>1913600</v>
      </c>
    </row>
    <row r="317" spans="46:48">
      <c r="AT317" s="2">
        <f t="shared" si="31"/>
        <v>2852000</v>
      </c>
      <c r="AU317" s="2">
        <f t="shared" si="31"/>
        <v>2856000</v>
      </c>
      <c r="AV317" s="2">
        <f t="shared" si="32"/>
        <v>1916400</v>
      </c>
    </row>
    <row r="318" spans="46:48">
      <c r="AT318" s="2">
        <f t="shared" si="31"/>
        <v>2856000</v>
      </c>
      <c r="AU318" s="2">
        <f t="shared" si="31"/>
        <v>2860000</v>
      </c>
      <c r="AV318" s="2">
        <f t="shared" si="32"/>
        <v>1919200</v>
      </c>
    </row>
    <row r="319" spans="46:48">
      <c r="AT319" s="2">
        <f t="shared" si="31"/>
        <v>2860000</v>
      </c>
      <c r="AU319" s="2">
        <f t="shared" si="31"/>
        <v>2864000</v>
      </c>
      <c r="AV319" s="2">
        <f t="shared" si="32"/>
        <v>1922000</v>
      </c>
    </row>
    <row r="320" spans="46:48">
      <c r="AT320" s="2">
        <f t="shared" si="31"/>
        <v>2864000</v>
      </c>
      <c r="AU320" s="2">
        <f t="shared" si="31"/>
        <v>2868000</v>
      </c>
      <c r="AV320" s="2">
        <f t="shared" si="32"/>
        <v>1924800</v>
      </c>
    </row>
    <row r="321" spans="46:48">
      <c r="AT321" s="2">
        <f t="shared" ref="AT321:AU336" si="33">+AT320+4000</f>
        <v>2868000</v>
      </c>
      <c r="AU321" s="2">
        <f t="shared" si="33"/>
        <v>2872000</v>
      </c>
      <c r="AV321" s="2">
        <f t="shared" si="32"/>
        <v>1927600</v>
      </c>
    </row>
    <row r="322" spans="46:48">
      <c r="AT322" s="2">
        <f t="shared" si="33"/>
        <v>2872000</v>
      </c>
      <c r="AU322" s="2">
        <f t="shared" si="33"/>
        <v>2876000</v>
      </c>
      <c r="AV322" s="2">
        <f t="shared" si="32"/>
        <v>1930400</v>
      </c>
    </row>
    <row r="323" spans="46:48">
      <c r="AT323" s="2">
        <f t="shared" si="33"/>
        <v>2876000</v>
      </c>
      <c r="AU323" s="2">
        <f t="shared" si="33"/>
        <v>2880000</v>
      </c>
      <c r="AV323" s="2">
        <f t="shared" si="32"/>
        <v>1933200</v>
      </c>
    </row>
    <row r="324" spans="46:48">
      <c r="AT324" s="2">
        <f t="shared" si="33"/>
        <v>2880000</v>
      </c>
      <c r="AU324" s="2">
        <f t="shared" si="33"/>
        <v>2884000</v>
      </c>
      <c r="AV324" s="2">
        <f t="shared" si="32"/>
        <v>1936000</v>
      </c>
    </row>
    <row r="325" spans="46:48">
      <c r="AT325" s="2">
        <f t="shared" si="33"/>
        <v>2884000</v>
      </c>
      <c r="AU325" s="2">
        <f t="shared" si="33"/>
        <v>2888000</v>
      </c>
      <c r="AV325" s="2">
        <f t="shared" si="32"/>
        <v>1938800</v>
      </c>
    </row>
    <row r="326" spans="46:48">
      <c r="AT326" s="2">
        <f t="shared" si="33"/>
        <v>2888000</v>
      </c>
      <c r="AU326" s="2">
        <f t="shared" si="33"/>
        <v>2892000</v>
      </c>
      <c r="AV326" s="2">
        <f t="shared" si="32"/>
        <v>1941600</v>
      </c>
    </row>
    <row r="327" spans="46:48">
      <c r="AT327" s="2">
        <f t="shared" si="33"/>
        <v>2892000</v>
      </c>
      <c r="AU327" s="2">
        <f t="shared" si="33"/>
        <v>2896000</v>
      </c>
      <c r="AV327" s="2">
        <f t="shared" si="32"/>
        <v>1944400</v>
      </c>
    </row>
    <row r="328" spans="46:48">
      <c r="AT328" s="2">
        <f t="shared" si="33"/>
        <v>2896000</v>
      </c>
      <c r="AU328" s="2">
        <f t="shared" si="33"/>
        <v>2900000</v>
      </c>
      <c r="AV328" s="2">
        <f t="shared" si="32"/>
        <v>1947200</v>
      </c>
    </row>
    <row r="329" spans="46:48">
      <c r="AT329" s="2">
        <f t="shared" si="33"/>
        <v>2900000</v>
      </c>
      <c r="AU329" s="2">
        <f t="shared" si="33"/>
        <v>2904000</v>
      </c>
      <c r="AV329" s="2">
        <f t="shared" si="32"/>
        <v>1950000</v>
      </c>
    </row>
    <row r="330" spans="46:48">
      <c r="AT330" s="2">
        <f t="shared" si="33"/>
        <v>2904000</v>
      </c>
      <c r="AU330" s="2">
        <f t="shared" si="33"/>
        <v>2908000</v>
      </c>
      <c r="AV330" s="2">
        <f t="shared" si="32"/>
        <v>1952800</v>
      </c>
    </row>
    <row r="331" spans="46:48">
      <c r="AT331" s="2">
        <f t="shared" si="33"/>
        <v>2908000</v>
      </c>
      <c r="AU331" s="2">
        <f t="shared" si="33"/>
        <v>2912000</v>
      </c>
      <c r="AV331" s="2">
        <f t="shared" si="32"/>
        <v>1955600</v>
      </c>
    </row>
    <row r="332" spans="46:48">
      <c r="AT332" s="2">
        <f t="shared" si="33"/>
        <v>2912000</v>
      </c>
      <c r="AU332" s="2">
        <f t="shared" si="33"/>
        <v>2916000</v>
      </c>
      <c r="AV332" s="2">
        <f t="shared" si="32"/>
        <v>1958400</v>
      </c>
    </row>
    <row r="333" spans="46:48">
      <c r="AT333" s="2">
        <f t="shared" si="33"/>
        <v>2916000</v>
      </c>
      <c r="AU333" s="2">
        <f t="shared" si="33"/>
        <v>2920000</v>
      </c>
      <c r="AV333" s="2">
        <f t="shared" si="32"/>
        <v>1961200</v>
      </c>
    </row>
    <row r="334" spans="46:48">
      <c r="AT334" s="2">
        <f t="shared" si="33"/>
        <v>2920000</v>
      </c>
      <c r="AU334" s="2">
        <f t="shared" si="33"/>
        <v>2924000</v>
      </c>
      <c r="AV334" s="2">
        <f t="shared" si="32"/>
        <v>1964000</v>
      </c>
    </row>
    <row r="335" spans="46:48">
      <c r="AT335" s="2">
        <f t="shared" si="33"/>
        <v>2924000</v>
      </c>
      <c r="AU335" s="2">
        <f t="shared" si="33"/>
        <v>2928000</v>
      </c>
      <c r="AV335" s="2">
        <f t="shared" si="32"/>
        <v>1966800</v>
      </c>
    </row>
    <row r="336" spans="46:48">
      <c r="AT336" s="2">
        <f t="shared" si="33"/>
        <v>2928000</v>
      </c>
      <c r="AU336" s="2">
        <f t="shared" si="33"/>
        <v>2932000</v>
      </c>
      <c r="AV336" s="2">
        <f t="shared" si="32"/>
        <v>1969600</v>
      </c>
    </row>
    <row r="337" spans="46:48">
      <c r="AT337" s="2">
        <f t="shared" ref="AT337:AU352" si="34">+AT336+4000</f>
        <v>2932000</v>
      </c>
      <c r="AU337" s="2">
        <f t="shared" si="34"/>
        <v>2936000</v>
      </c>
      <c r="AV337" s="2">
        <f t="shared" si="32"/>
        <v>1972400</v>
      </c>
    </row>
    <row r="338" spans="46:48">
      <c r="AT338" s="2">
        <f t="shared" si="34"/>
        <v>2936000</v>
      </c>
      <c r="AU338" s="2">
        <f t="shared" si="34"/>
        <v>2940000</v>
      </c>
      <c r="AV338" s="2">
        <f t="shared" si="32"/>
        <v>1975200</v>
      </c>
    </row>
    <row r="339" spans="46:48">
      <c r="AT339" s="2">
        <f t="shared" si="34"/>
        <v>2940000</v>
      </c>
      <c r="AU339" s="2">
        <f t="shared" si="34"/>
        <v>2944000</v>
      </c>
      <c r="AV339" s="2">
        <f t="shared" si="32"/>
        <v>1978000</v>
      </c>
    </row>
    <row r="340" spans="46:48">
      <c r="AT340" s="2">
        <f t="shared" si="34"/>
        <v>2944000</v>
      </c>
      <c r="AU340" s="2">
        <f t="shared" si="34"/>
        <v>2948000</v>
      </c>
      <c r="AV340" s="2">
        <f t="shared" si="32"/>
        <v>1980800</v>
      </c>
    </row>
    <row r="341" spans="46:48">
      <c r="AT341" s="2">
        <f t="shared" si="34"/>
        <v>2948000</v>
      </c>
      <c r="AU341" s="2">
        <f t="shared" si="34"/>
        <v>2952000</v>
      </c>
      <c r="AV341" s="2">
        <f t="shared" si="32"/>
        <v>1983600</v>
      </c>
    </row>
    <row r="342" spans="46:48">
      <c r="AT342" s="2">
        <f t="shared" si="34"/>
        <v>2952000</v>
      </c>
      <c r="AU342" s="2">
        <f t="shared" si="34"/>
        <v>2956000</v>
      </c>
      <c r="AV342" s="2">
        <f t="shared" si="32"/>
        <v>1986400</v>
      </c>
    </row>
    <row r="343" spans="46:48">
      <c r="AT343" s="2">
        <f t="shared" si="34"/>
        <v>2956000</v>
      </c>
      <c r="AU343" s="2">
        <f t="shared" si="34"/>
        <v>2960000</v>
      </c>
      <c r="AV343" s="2">
        <f t="shared" si="32"/>
        <v>1989200</v>
      </c>
    </row>
    <row r="344" spans="46:48">
      <c r="AT344" s="2">
        <f t="shared" si="34"/>
        <v>2960000</v>
      </c>
      <c r="AU344" s="2">
        <f t="shared" si="34"/>
        <v>2964000</v>
      </c>
      <c r="AV344" s="2">
        <f t="shared" si="32"/>
        <v>1992000</v>
      </c>
    </row>
    <row r="345" spans="46:48">
      <c r="AT345" s="2">
        <f t="shared" si="34"/>
        <v>2964000</v>
      </c>
      <c r="AU345" s="2">
        <f t="shared" si="34"/>
        <v>2968000</v>
      </c>
      <c r="AV345" s="2">
        <f t="shared" si="32"/>
        <v>1994800</v>
      </c>
    </row>
    <row r="346" spans="46:48">
      <c r="AT346" s="2">
        <f t="shared" si="34"/>
        <v>2968000</v>
      </c>
      <c r="AU346" s="2">
        <f t="shared" si="34"/>
        <v>2972000</v>
      </c>
      <c r="AV346" s="2">
        <f t="shared" si="32"/>
        <v>1997600</v>
      </c>
    </row>
    <row r="347" spans="46:48">
      <c r="AT347" s="2">
        <f t="shared" si="34"/>
        <v>2972000</v>
      </c>
      <c r="AU347" s="2">
        <f t="shared" si="34"/>
        <v>2976000</v>
      </c>
      <c r="AV347" s="2">
        <f t="shared" si="32"/>
        <v>2000400</v>
      </c>
    </row>
    <row r="348" spans="46:48">
      <c r="AT348" s="2">
        <f t="shared" si="34"/>
        <v>2976000</v>
      </c>
      <c r="AU348" s="2">
        <f t="shared" si="34"/>
        <v>2980000</v>
      </c>
      <c r="AV348" s="2">
        <f t="shared" si="32"/>
        <v>2003200</v>
      </c>
    </row>
    <row r="349" spans="46:48">
      <c r="AT349" s="2">
        <f t="shared" si="34"/>
        <v>2980000</v>
      </c>
      <c r="AU349" s="2">
        <f t="shared" si="34"/>
        <v>2984000</v>
      </c>
      <c r="AV349" s="2">
        <f t="shared" si="32"/>
        <v>2006000</v>
      </c>
    </row>
    <row r="350" spans="46:48">
      <c r="AT350" s="2">
        <f t="shared" si="34"/>
        <v>2984000</v>
      </c>
      <c r="AU350" s="2">
        <f t="shared" si="34"/>
        <v>2988000</v>
      </c>
      <c r="AV350" s="2">
        <f t="shared" si="32"/>
        <v>2008800</v>
      </c>
    </row>
    <row r="351" spans="46:48">
      <c r="AT351" s="2">
        <f t="shared" si="34"/>
        <v>2988000</v>
      </c>
      <c r="AU351" s="2">
        <f t="shared" si="34"/>
        <v>2992000</v>
      </c>
      <c r="AV351" s="2">
        <f t="shared" si="32"/>
        <v>2011600</v>
      </c>
    </row>
    <row r="352" spans="46:48">
      <c r="AT352" s="2">
        <f t="shared" si="34"/>
        <v>2992000</v>
      </c>
      <c r="AU352" s="2">
        <f t="shared" si="34"/>
        <v>2996000</v>
      </c>
      <c r="AV352" s="2">
        <f t="shared" si="32"/>
        <v>2014400</v>
      </c>
    </row>
    <row r="353" spans="46:48">
      <c r="AT353" s="2">
        <f t="shared" ref="AT353:AU368" si="35">+AT352+4000</f>
        <v>2996000</v>
      </c>
      <c r="AU353" s="2">
        <f t="shared" si="35"/>
        <v>3000000</v>
      </c>
      <c r="AV353" s="2">
        <f t="shared" si="32"/>
        <v>2017200</v>
      </c>
    </row>
    <row r="354" spans="46:48">
      <c r="AT354" s="2">
        <f t="shared" si="35"/>
        <v>3000000</v>
      </c>
      <c r="AU354" s="2">
        <f t="shared" si="35"/>
        <v>3004000</v>
      </c>
      <c r="AV354" s="2">
        <f t="shared" si="32"/>
        <v>2020000</v>
      </c>
    </row>
    <row r="355" spans="46:48">
      <c r="AT355" s="2">
        <f t="shared" si="35"/>
        <v>3004000</v>
      </c>
      <c r="AU355" s="2">
        <f t="shared" si="35"/>
        <v>3008000</v>
      </c>
      <c r="AV355" s="2">
        <f t="shared" si="32"/>
        <v>2022800</v>
      </c>
    </row>
    <row r="356" spans="46:48">
      <c r="AT356" s="2">
        <f t="shared" si="35"/>
        <v>3008000</v>
      </c>
      <c r="AU356" s="2">
        <f t="shared" si="35"/>
        <v>3012000</v>
      </c>
      <c r="AV356" s="2">
        <f t="shared" si="32"/>
        <v>2025600</v>
      </c>
    </row>
    <row r="357" spans="46:48">
      <c r="AT357" s="2">
        <f t="shared" si="35"/>
        <v>3012000</v>
      </c>
      <c r="AU357" s="2">
        <f t="shared" si="35"/>
        <v>3016000</v>
      </c>
      <c r="AV357" s="2">
        <f t="shared" si="32"/>
        <v>2028400</v>
      </c>
    </row>
    <row r="358" spans="46:48">
      <c r="AT358" s="2">
        <f t="shared" si="35"/>
        <v>3016000</v>
      </c>
      <c r="AU358" s="2">
        <f t="shared" si="35"/>
        <v>3020000</v>
      </c>
      <c r="AV358" s="2">
        <f t="shared" si="32"/>
        <v>2031200</v>
      </c>
    </row>
    <row r="359" spans="46:48">
      <c r="AT359" s="2">
        <f t="shared" si="35"/>
        <v>3020000</v>
      </c>
      <c r="AU359" s="2">
        <f t="shared" si="35"/>
        <v>3024000</v>
      </c>
      <c r="AV359" s="2">
        <f t="shared" si="32"/>
        <v>2034000</v>
      </c>
    </row>
    <row r="360" spans="46:48">
      <c r="AT360" s="2">
        <f t="shared" si="35"/>
        <v>3024000</v>
      </c>
      <c r="AU360" s="2">
        <f t="shared" si="35"/>
        <v>3028000</v>
      </c>
      <c r="AV360" s="2">
        <f t="shared" si="32"/>
        <v>2036800</v>
      </c>
    </row>
    <row r="361" spans="46:48">
      <c r="AT361" s="2">
        <f t="shared" si="35"/>
        <v>3028000</v>
      </c>
      <c r="AU361" s="2">
        <f t="shared" si="35"/>
        <v>3032000</v>
      </c>
      <c r="AV361" s="2">
        <f t="shared" si="32"/>
        <v>2039600</v>
      </c>
    </row>
    <row r="362" spans="46:48">
      <c r="AT362" s="2">
        <f t="shared" si="35"/>
        <v>3032000</v>
      </c>
      <c r="AU362" s="2">
        <f t="shared" si="35"/>
        <v>3036000</v>
      </c>
      <c r="AV362" s="2">
        <f t="shared" si="32"/>
        <v>2042400</v>
      </c>
    </row>
    <row r="363" spans="46:48">
      <c r="AT363" s="2">
        <f t="shared" si="35"/>
        <v>3036000</v>
      </c>
      <c r="AU363" s="2">
        <f t="shared" si="35"/>
        <v>3040000</v>
      </c>
      <c r="AV363" s="2">
        <f t="shared" si="32"/>
        <v>2045200</v>
      </c>
    </row>
    <row r="364" spans="46:48">
      <c r="AT364" s="2">
        <f t="shared" si="35"/>
        <v>3040000</v>
      </c>
      <c r="AU364" s="2">
        <f t="shared" si="35"/>
        <v>3044000</v>
      </c>
      <c r="AV364" s="2">
        <f t="shared" si="32"/>
        <v>2048000</v>
      </c>
    </row>
    <row r="365" spans="46:48">
      <c r="AT365" s="2">
        <f t="shared" si="35"/>
        <v>3044000</v>
      </c>
      <c r="AU365" s="2">
        <f t="shared" si="35"/>
        <v>3048000</v>
      </c>
      <c r="AV365" s="2">
        <f t="shared" si="32"/>
        <v>2050800</v>
      </c>
    </row>
    <row r="366" spans="46:48">
      <c r="AT366" s="2">
        <f t="shared" si="35"/>
        <v>3048000</v>
      </c>
      <c r="AU366" s="2">
        <f t="shared" si="35"/>
        <v>3052000</v>
      </c>
      <c r="AV366" s="2">
        <f t="shared" si="32"/>
        <v>2053600</v>
      </c>
    </row>
    <row r="367" spans="46:48">
      <c r="AT367" s="2">
        <f t="shared" si="35"/>
        <v>3052000</v>
      </c>
      <c r="AU367" s="2">
        <f t="shared" si="35"/>
        <v>3056000</v>
      </c>
      <c r="AV367" s="2">
        <f t="shared" si="32"/>
        <v>2056400</v>
      </c>
    </row>
    <row r="368" spans="46:48">
      <c r="AT368" s="2">
        <f t="shared" si="35"/>
        <v>3056000</v>
      </c>
      <c r="AU368" s="2">
        <f t="shared" si="35"/>
        <v>3060000</v>
      </c>
      <c r="AV368" s="2">
        <f t="shared" si="32"/>
        <v>2059200</v>
      </c>
    </row>
    <row r="369" spans="46:48">
      <c r="AT369" s="2">
        <f t="shared" ref="AT369:AU384" si="36">+AT368+4000</f>
        <v>3060000</v>
      </c>
      <c r="AU369" s="2">
        <f t="shared" si="36"/>
        <v>3064000</v>
      </c>
      <c r="AV369" s="2">
        <f t="shared" si="32"/>
        <v>2062000</v>
      </c>
    </row>
    <row r="370" spans="46:48">
      <c r="AT370" s="2">
        <f t="shared" si="36"/>
        <v>3064000</v>
      </c>
      <c r="AU370" s="2">
        <f t="shared" si="36"/>
        <v>3068000</v>
      </c>
      <c r="AV370" s="2">
        <f t="shared" si="32"/>
        <v>2064800</v>
      </c>
    </row>
    <row r="371" spans="46:48">
      <c r="AT371" s="2">
        <f t="shared" si="36"/>
        <v>3068000</v>
      </c>
      <c r="AU371" s="2">
        <f t="shared" si="36"/>
        <v>3072000</v>
      </c>
      <c r="AV371" s="2">
        <f t="shared" si="32"/>
        <v>2067600</v>
      </c>
    </row>
    <row r="372" spans="46:48">
      <c r="AT372" s="2">
        <f t="shared" si="36"/>
        <v>3072000</v>
      </c>
      <c r="AU372" s="2">
        <f t="shared" si="36"/>
        <v>3076000</v>
      </c>
      <c r="AV372" s="2">
        <f t="shared" si="32"/>
        <v>2070400</v>
      </c>
    </row>
    <row r="373" spans="46:48">
      <c r="AT373" s="2">
        <f t="shared" si="36"/>
        <v>3076000</v>
      </c>
      <c r="AU373" s="2">
        <f t="shared" si="36"/>
        <v>3080000</v>
      </c>
      <c r="AV373" s="2">
        <f t="shared" si="32"/>
        <v>2073200</v>
      </c>
    </row>
    <row r="374" spans="46:48">
      <c r="AT374" s="2">
        <f t="shared" si="36"/>
        <v>3080000</v>
      </c>
      <c r="AU374" s="2">
        <f t="shared" si="36"/>
        <v>3084000</v>
      </c>
      <c r="AV374" s="2">
        <f t="shared" si="32"/>
        <v>2076000</v>
      </c>
    </row>
    <row r="375" spans="46:48">
      <c r="AT375" s="2">
        <f t="shared" si="36"/>
        <v>3084000</v>
      </c>
      <c r="AU375" s="2">
        <f t="shared" si="36"/>
        <v>3088000</v>
      </c>
      <c r="AV375" s="2">
        <f t="shared" ref="AV375:AV438" si="37">+AT375*70/100-80000</f>
        <v>2078800</v>
      </c>
    </row>
    <row r="376" spans="46:48">
      <c r="AT376" s="2">
        <f t="shared" si="36"/>
        <v>3088000</v>
      </c>
      <c r="AU376" s="2">
        <f t="shared" si="36"/>
        <v>3092000</v>
      </c>
      <c r="AV376" s="2">
        <f t="shared" si="37"/>
        <v>2081600</v>
      </c>
    </row>
    <row r="377" spans="46:48">
      <c r="AT377" s="2">
        <f t="shared" si="36"/>
        <v>3092000</v>
      </c>
      <c r="AU377" s="2">
        <f t="shared" si="36"/>
        <v>3096000</v>
      </c>
      <c r="AV377" s="2">
        <f t="shared" si="37"/>
        <v>2084400</v>
      </c>
    </row>
    <row r="378" spans="46:48">
      <c r="AT378" s="2">
        <f t="shared" si="36"/>
        <v>3096000</v>
      </c>
      <c r="AU378" s="2">
        <f t="shared" si="36"/>
        <v>3100000</v>
      </c>
      <c r="AV378" s="2">
        <f t="shared" si="37"/>
        <v>2087200</v>
      </c>
    </row>
    <row r="379" spans="46:48">
      <c r="AT379" s="2">
        <f t="shared" si="36"/>
        <v>3100000</v>
      </c>
      <c r="AU379" s="2">
        <f t="shared" si="36"/>
        <v>3104000</v>
      </c>
      <c r="AV379" s="2">
        <f t="shared" si="37"/>
        <v>2090000</v>
      </c>
    </row>
    <row r="380" spans="46:48">
      <c r="AT380" s="2">
        <f t="shared" si="36"/>
        <v>3104000</v>
      </c>
      <c r="AU380" s="2">
        <f t="shared" si="36"/>
        <v>3108000</v>
      </c>
      <c r="AV380" s="2">
        <f t="shared" si="37"/>
        <v>2092800</v>
      </c>
    </row>
    <row r="381" spans="46:48">
      <c r="AT381" s="2">
        <f t="shared" si="36"/>
        <v>3108000</v>
      </c>
      <c r="AU381" s="2">
        <f t="shared" si="36"/>
        <v>3112000</v>
      </c>
      <c r="AV381" s="2">
        <f t="shared" si="37"/>
        <v>2095600</v>
      </c>
    </row>
    <row r="382" spans="46:48">
      <c r="AT382" s="2">
        <f t="shared" si="36"/>
        <v>3112000</v>
      </c>
      <c r="AU382" s="2">
        <f t="shared" si="36"/>
        <v>3116000</v>
      </c>
      <c r="AV382" s="2">
        <f t="shared" si="37"/>
        <v>2098400</v>
      </c>
    </row>
    <row r="383" spans="46:48">
      <c r="AT383" s="2">
        <f t="shared" si="36"/>
        <v>3116000</v>
      </c>
      <c r="AU383" s="2">
        <f t="shared" si="36"/>
        <v>3120000</v>
      </c>
      <c r="AV383" s="2">
        <f t="shared" si="37"/>
        <v>2101200</v>
      </c>
    </row>
    <row r="384" spans="46:48">
      <c r="AT384" s="2">
        <f t="shared" si="36"/>
        <v>3120000</v>
      </c>
      <c r="AU384" s="2">
        <f t="shared" si="36"/>
        <v>3124000</v>
      </c>
      <c r="AV384" s="2">
        <f t="shared" si="37"/>
        <v>2104000</v>
      </c>
    </row>
    <row r="385" spans="46:48">
      <c r="AT385" s="2">
        <f t="shared" ref="AT385:AU400" si="38">+AT384+4000</f>
        <v>3124000</v>
      </c>
      <c r="AU385" s="2">
        <f t="shared" si="38"/>
        <v>3128000</v>
      </c>
      <c r="AV385" s="2">
        <f t="shared" si="37"/>
        <v>2106800</v>
      </c>
    </row>
    <row r="386" spans="46:48">
      <c r="AT386" s="2">
        <f t="shared" si="38"/>
        <v>3128000</v>
      </c>
      <c r="AU386" s="2">
        <f t="shared" si="38"/>
        <v>3132000</v>
      </c>
      <c r="AV386" s="2">
        <f t="shared" si="37"/>
        <v>2109600</v>
      </c>
    </row>
    <row r="387" spans="46:48">
      <c r="AT387" s="2">
        <f t="shared" si="38"/>
        <v>3132000</v>
      </c>
      <c r="AU387" s="2">
        <f t="shared" si="38"/>
        <v>3136000</v>
      </c>
      <c r="AV387" s="2">
        <f t="shared" si="37"/>
        <v>2112400</v>
      </c>
    </row>
    <row r="388" spans="46:48">
      <c r="AT388" s="2">
        <f t="shared" si="38"/>
        <v>3136000</v>
      </c>
      <c r="AU388" s="2">
        <f t="shared" si="38"/>
        <v>3140000</v>
      </c>
      <c r="AV388" s="2">
        <f t="shared" si="37"/>
        <v>2115200</v>
      </c>
    </row>
    <row r="389" spans="46:48">
      <c r="AT389" s="2">
        <f t="shared" si="38"/>
        <v>3140000</v>
      </c>
      <c r="AU389" s="2">
        <f t="shared" si="38"/>
        <v>3144000</v>
      </c>
      <c r="AV389" s="2">
        <f t="shared" si="37"/>
        <v>2118000</v>
      </c>
    </row>
    <row r="390" spans="46:48">
      <c r="AT390" s="2">
        <f t="shared" si="38"/>
        <v>3144000</v>
      </c>
      <c r="AU390" s="2">
        <f t="shared" si="38"/>
        <v>3148000</v>
      </c>
      <c r="AV390" s="2">
        <f t="shared" si="37"/>
        <v>2120800</v>
      </c>
    </row>
    <row r="391" spans="46:48">
      <c r="AT391" s="2">
        <f t="shared" si="38"/>
        <v>3148000</v>
      </c>
      <c r="AU391" s="2">
        <f t="shared" si="38"/>
        <v>3152000</v>
      </c>
      <c r="AV391" s="2">
        <f t="shared" si="37"/>
        <v>2123600</v>
      </c>
    </row>
    <row r="392" spans="46:48">
      <c r="AT392" s="2">
        <f t="shared" si="38"/>
        <v>3152000</v>
      </c>
      <c r="AU392" s="2">
        <f t="shared" si="38"/>
        <v>3156000</v>
      </c>
      <c r="AV392" s="2">
        <f t="shared" si="37"/>
        <v>2126400</v>
      </c>
    </row>
    <row r="393" spans="46:48">
      <c r="AT393" s="2">
        <f t="shared" si="38"/>
        <v>3156000</v>
      </c>
      <c r="AU393" s="2">
        <f t="shared" si="38"/>
        <v>3160000</v>
      </c>
      <c r="AV393" s="2">
        <f t="shared" si="37"/>
        <v>2129200</v>
      </c>
    </row>
    <row r="394" spans="46:48">
      <c r="AT394" s="2">
        <f t="shared" si="38"/>
        <v>3160000</v>
      </c>
      <c r="AU394" s="2">
        <f t="shared" si="38"/>
        <v>3164000</v>
      </c>
      <c r="AV394" s="2">
        <f t="shared" si="37"/>
        <v>2132000</v>
      </c>
    </row>
    <row r="395" spans="46:48">
      <c r="AT395" s="2">
        <f t="shared" si="38"/>
        <v>3164000</v>
      </c>
      <c r="AU395" s="2">
        <f t="shared" si="38"/>
        <v>3168000</v>
      </c>
      <c r="AV395" s="2">
        <f t="shared" si="37"/>
        <v>2134800</v>
      </c>
    </row>
    <row r="396" spans="46:48">
      <c r="AT396" s="2">
        <f t="shared" si="38"/>
        <v>3168000</v>
      </c>
      <c r="AU396" s="2">
        <f t="shared" si="38"/>
        <v>3172000</v>
      </c>
      <c r="AV396" s="2">
        <f t="shared" si="37"/>
        <v>2137600</v>
      </c>
    </row>
    <row r="397" spans="46:48">
      <c r="AT397" s="2">
        <f t="shared" si="38"/>
        <v>3172000</v>
      </c>
      <c r="AU397" s="2">
        <f t="shared" si="38"/>
        <v>3176000</v>
      </c>
      <c r="AV397" s="2">
        <f t="shared" si="37"/>
        <v>2140400</v>
      </c>
    </row>
    <row r="398" spans="46:48">
      <c r="AT398" s="2">
        <f t="shared" si="38"/>
        <v>3176000</v>
      </c>
      <c r="AU398" s="2">
        <f t="shared" si="38"/>
        <v>3180000</v>
      </c>
      <c r="AV398" s="2">
        <f t="shared" si="37"/>
        <v>2143200</v>
      </c>
    </row>
    <row r="399" spans="46:48">
      <c r="AT399" s="2">
        <f t="shared" si="38"/>
        <v>3180000</v>
      </c>
      <c r="AU399" s="2">
        <f t="shared" si="38"/>
        <v>3184000</v>
      </c>
      <c r="AV399" s="2">
        <f t="shared" si="37"/>
        <v>2146000</v>
      </c>
    </row>
    <row r="400" spans="46:48">
      <c r="AT400" s="2">
        <f t="shared" si="38"/>
        <v>3184000</v>
      </c>
      <c r="AU400" s="2">
        <f t="shared" si="38"/>
        <v>3188000</v>
      </c>
      <c r="AV400" s="2">
        <f t="shared" si="37"/>
        <v>2148800</v>
      </c>
    </row>
    <row r="401" spans="46:48">
      <c r="AT401" s="2">
        <f t="shared" ref="AT401:AU416" si="39">+AT400+4000</f>
        <v>3188000</v>
      </c>
      <c r="AU401" s="2">
        <f t="shared" si="39"/>
        <v>3192000</v>
      </c>
      <c r="AV401" s="2">
        <f t="shared" si="37"/>
        <v>2151600</v>
      </c>
    </row>
    <row r="402" spans="46:48">
      <c r="AT402" s="2">
        <f t="shared" si="39"/>
        <v>3192000</v>
      </c>
      <c r="AU402" s="2">
        <f t="shared" si="39"/>
        <v>3196000</v>
      </c>
      <c r="AV402" s="2">
        <f t="shared" si="37"/>
        <v>2154400</v>
      </c>
    </row>
    <row r="403" spans="46:48">
      <c r="AT403" s="2">
        <f t="shared" si="39"/>
        <v>3196000</v>
      </c>
      <c r="AU403" s="2">
        <f t="shared" si="39"/>
        <v>3200000</v>
      </c>
      <c r="AV403" s="2">
        <f t="shared" si="37"/>
        <v>2157200</v>
      </c>
    </row>
    <row r="404" spans="46:48">
      <c r="AT404" s="2">
        <f t="shared" si="39"/>
        <v>3200000</v>
      </c>
      <c r="AU404" s="2">
        <f t="shared" si="39"/>
        <v>3204000</v>
      </c>
      <c r="AV404" s="2">
        <f t="shared" si="37"/>
        <v>2160000</v>
      </c>
    </row>
    <row r="405" spans="46:48">
      <c r="AT405" s="2">
        <f t="shared" si="39"/>
        <v>3204000</v>
      </c>
      <c r="AU405" s="2">
        <f t="shared" si="39"/>
        <v>3208000</v>
      </c>
      <c r="AV405" s="2">
        <f t="shared" si="37"/>
        <v>2162800</v>
      </c>
    </row>
    <row r="406" spans="46:48">
      <c r="AT406" s="2">
        <f t="shared" si="39"/>
        <v>3208000</v>
      </c>
      <c r="AU406" s="2">
        <f t="shared" si="39"/>
        <v>3212000</v>
      </c>
      <c r="AV406" s="2">
        <f t="shared" si="37"/>
        <v>2165600</v>
      </c>
    </row>
    <row r="407" spans="46:48">
      <c r="AT407" s="2">
        <f t="shared" si="39"/>
        <v>3212000</v>
      </c>
      <c r="AU407" s="2">
        <f t="shared" si="39"/>
        <v>3216000</v>
      </c>
      <c r="AV407" s="2">
        <f t="shared" si="37"/>
        <v>2168400</v>
      </c>
    </row>
    <row r="408" spans="46:48">
      <c r="AT408" s="2">
        <f t="shared" si="39"/>
        <v>3216000</v>
      </c>
      <c r="AU408" s="2">
        <f t="shared" si="39"/>
        <v>3220000</v>
      </c>
      <c r="AV408" s="2">
        <f t="shared" si="37"/>
        <v>2171200</v>
      </c>
    </row>
    <row r="409" spans="46:48">
      <c r="AT409" s="2">
        <f t="shared" si="39"/>
        <v>3220000</v>
      </c>
      <c r="AU409" s="2">
        <f t="shared" si="39"/>
        <v>3224000</v>
      </c>
      <c r="AV409" s="2">
        <f t="shared" si="37"/>
        <v>2174000</v>
      </c>
    </row>
    <row r="410" spans="46:48">
      <c r="AT410" s="2">
        <f t="shared" si="39"/>
        <v>3224000</v>
      </c>
      <c r="AU410" s="2">
        <f t="shared" si="39"/>
        <v>3228000</v>
      </c>
      <c r="AV410" s="2">
        <f t="shared" si="37"/>
        <v>2176800</v>
      </c>
    </row>
    <row r="411" spans="46:48">
      <c r="AT411" s="2">
        <f t="shared" si="39"/>
        <v>3228000</v>
      </c>
      <c r="AU411" s="2">
        <f t="shared" si="39"/>
        <v>3232000</v>
      </c>
      <c r="AV411" s="2">
        <f t="shared" si="37"/>
        <v>2179600</v>
      </c>
    </row>
    <row r="412" spans="46:48">
      <c r="AT412" s="2">
        <f t="shared" si="39"/>
        <v>3232000</v>
      </c>
      <c r="AU412" s="2">
        <f t="shared" si="39"/>
        <v>3236000</v>
      </c>
      <c r="AV412" s="2">
        <f t="shared" si="37"/>
        <v>2182400</v>
      </c>
    </row>
    <row r="413" spans="46:48">
      <c r="AT413" s="2">
        <f t="shared" si="39"/>
        <v>3236000</v>
      </c>
      <c r="AU413" s="2">
        <f t="shared" si="39"/>
        <v>3240000</v>
      </c>
      <c r="AV413" s="2">
        <f t="shared" si="37"/>
        <v>2185200</v>
      </c>
    </row>
    <row r="414" spans="46:48">
      <c r="AT414" s="2">
        <f t="shared" si="39"/>
        <v>3240000</v>
      </c>
      <c r="AU414" s="2">
        <f t="shared" si="39"/>
        <v>3244000</v>
      </c>
      <c r="AV414" s="2">
        <f t="shared" si="37"/>
        <v>2188000</v>
      </c>
    </row>
    <row r="415" spans="46:48">
      <c r="AT415" s="2">
        <f t="shared" si="39"/>
        <v>3244000</v>
      </c>
      <c r="AU415" s="2">
        <f t="shared" si="39"/>
        <v>3248000</v>
      </c>
      <c r="AV415" s="2">
        <f t="shared" si="37"/>
        <v>2190800</v>
      </c>
    </row>
    <row r="416" spans="46:48">
      <c r="AT416" s="2">
        <f t="shared" si="39"/>
        <v>3248000</v>
      </c>
      <c r="AU416" s="2">
        <f t="shared" si="39"/>
        <v>3252000</v>
      </c>
      <c r="AV416" s="2">
        <f t="shared" si="37"/>
        <v>2193600</v>
      </c>
    </row>
    <row r="417" spans="46:48">
      <c r="AT417" s="2">
        <f t="shared" ref="AT417:AU432" si="40">+AT416+4000</f>
        <v>3252000</v>
      </c>
      <c r="AU417" s="2">
        <f t="shared" si="40"/>
        <v>3256000</v>
      </c>
      <c r="AV417" s="2">
        <f t="shared" si="37"/>
        <v>2196400</v>
      </c>
    </row>
    <row r="418" spans="46:48">
      <c r="AT418" s="2">
        <f t="shared" si="40"/>
        <v>3256000</v>
      </c>
      <c r="AU418" s="2">
        <f t="shared" si="40"/>
        <v>3260000</v>
      </c>
      <c r="AV418" s="2">
        <f t="shared" si="37"/>
        <v>2199200</v>
      </c>
    </row>
    <row r="419" spans="46:48">
      <c r="AT419" s="2">
        <f t="shared" si="40"/>
        <v>3260000</v>
      </c>
      <c r="AU419" s="2">
        <f t="shared" si="40"/>
        <v>3264000</v>
      </c>
      <c r="AV419" s="2">
        <f t="shared" si="37"/>
        <v>2202000</v>
      </c>
    </row>
    <row r="420" spans="46:48">
      <c r="AT420" s="2">
        <f t="shared" si="40"/>
        <v>3264000</v>
      </c>
      <c r="AU420" s="2">
        <f t="shared" si="40"/>
        <v>3268000</v>
      </c>
      <c r="AV420" s="2">
        <f t="shared" si="37"/>
        <v>2204800</v>
      </c>
    </row>
    <row r="421" spans="46:48">
      <c r="AT421" s="2">
        <f t="shared" si="40"/>
        <v>3268000</v>
      </c>
      <c r="AU421" s="2">
        <f t="shared" si="40"/>
        <v>3272000</v>
      </c>
      <c r="AV421" s="2">
        <f t="shared" si="37"/>
        <v>2207600</v>
      </c>
    </row>
    <row r="422" spans="46:48">
      <c r="AT422" s="2">
        <f t="shared" si="40"/>
        <v>3272000</v>
      </c>
      <c r="AU422" s="2">
        <f t="shared" si="40"/>
        <v>3276000</v>
      </c>
      <c r="AV422" s="2">
        <f t="shared" si="37"/>
        <v>2210400</v>
      </c>
    </row>
    <row r="423" spans="46:48">
      <c r="AT423" s="2">
        <f t="shared" si="40"/>
        <v>3276000</v>
      </c>
      <c r="AU423" s="2">
        <f t="shared" si="40"/>
        <v>3280000</v>
      </c>
      <c r="AV423" s="2">
        <f t="shared" si="37"/>
        <v>2213200</v>
      </c>
    </row>
    <row r="424" spans="46:48">
      <c r="AT424" s="2">
        <f t="shared" si="40"/>
        <v>3280000</v>
      </c>
      <c r="AU424" s="2">
        <f t="shared" si="40"/>
        <v>3284000</v>
      </c>
      <c r="AV424" s="2">
        <f t="shared" si="37"/>
        <v>2216000</v>
      </c>
    </row>
    <row r="425" spans="46:48">
      <c r="AT425" s="2">
        <f t="shared" si="40"/>
        <v>3284000</v>
      </c>
      <c r="AU425" s="2">
        <f t="shared" si="40"/>
        <v>3288000</v>
      </c>
      <c r="AV425" s="2">
        <f t="shared" si="37"/>
        <v>2218800</v>
      </c>
    </row>
    <row r="426" spans="46:48">
      <c r="AT426" s="2">
        <f t="shared" si="40"/>
        <v>3288000</v>
      </c>
      <c r="AU426" s="2">
        <f t="shared" si="40"/>
        <v>3292000</v>
      </c>
      <c r="AV426" s="2">
        <f t="shared" si="37"/>
        <v>2221600</v>
      </c>
    </row>
    <row r="427" spans="46:48">
      <c r="AT427" s="2">
        <f t="shared" si="40"/>
        <v>3292000</v>
      </c>
      <c r="AU427" s="2">
        <f t="shared" si="40"/>
        <v>3296000</v>
      </c>
      <c r="AV427" s="2">
        <f t="shared" si="37"/>
        <v>2224400</v>
      </c>
    </row>
    <row r="428" spans="46:48">
      <c r="AT428" s="2">
        <f t="shared" si="40"/>
        <v>3296000</v>
      </c>
      <c r="AU428" s="2">
        <f t="shared" si="40"/>
        <v>3300000</v>
      </c>
      <c r="AV428" s="2">
        <f t="shared" si="37"/>
        <v>2227200</v>
      </c>
    </row>
    <row r="429" spans="46:48">
      <c r="AT429" s="2">
        <f t="shared" si="40"/>
        <v>3300000</v>
      </c>
      <c r="AU429" s="2">
        <f t="shared" si="40"/>
        <v>3304000</v>
      </c>
      <c r="AV429" s="2">
        <f t="shared" si="37"/>
        <v>2230000</v>
      </c>
    </row>
    <row r="430" spans="46:48">
      <c r="AT430" s="2">
        <f t="shared" si="40"/>
        <v>3304000</v>
      </c>
      <c r="AU430" s="2">
        <f t="shared" si="40"/>
        <v>3308000</v>
      </c>
      <c r="AV430" s="2">
        <f t="shared" si="37"/>
        <v>2232800</v>
      </c>
    </row>
    <row r="431" spans="46:48">
      <c r="AT431" s="2">
        <f t="shared" si="40"/>
        <v>3308000</v>
      </c>
      <c r="AU431" s="2">
        <f t="shared" si="40"/>
        <v>3312000</v>
      </c>
      <c r="AV431" s="2">
        <f t="shared" si="37"/>
        <v>2235600</v>
      </c>
    </row>
    <row r="432" spans="46:48">
      <c r="AT432" s="2">
        <f t="shared" si="40"/>
        <v>3312000</v>
      </c>
      <c r="AU432" s="2">
        <f t="shared" si="40"/>
        <v>3316000</v>
      </c>
      <c r="AV432" s="2">
        <f t="shared" si="37"/>
        <v>2238400</v>
      </c>
    </row>
    <row r="433" spans="46:48">
      <c r="AT433" s="2">
        <f t="shared" ref="AT433:AU448" si="41">+AT432+4000</f>
        <v>3316000</v>
      </c>
      <c r="AU433" s="2">
        <f t="shared" si="41"/>
        <v>3320000</v>
      </c>
      <c r="AV433" s="2">
        <f t="shared" si="37"/>
        <v>2241200</v>
      </c>
    </row>
    <row r="434" spans="46:48">
      <c r="AT434" s="2">
        <f t="shared" si="41"/>
        <v>3320000</v>
      </c>
      <c r="AU434" s="2">
        <f t="shared" si="41"/>
        <v>3324000</v>
      </c>
      <c r="AV434" s="2">
        <f t="shared" si="37"/>
        <v>2244000</v>
      </c>
    </row>
    <row r="435" spans="46:48">
      <c r="AT435" s="2">
        <f t="shared" si="41"/>
        <v>3324000</v>
      </c>
      <c r="AU435" s="2">
        <f t="shared" si="41"/>
        <v>3328000</v>
      </c>
      <c r="AV435" s="2">
        <f t="shared" si="37"/>
        <v>2246800</v>
      </c>
    </row>
    <row r="436" spans="46:48">
      <c r="AT436" s="2">
        <f t="shared" si="41"/>
        <v>3328000</v>
      </c>
      <c r="AU436" s="2">
        <f t="shared" si="41"/>
        <v>3332000</v>
      </c>
      <c r="AV436" s="2">
        <f t="shared" si="37"/>
        <v>2249600</v>
      </c>
    </row>
    <row r="437" spans="46:48">
      <c r="AT437" s="2">
        <f t="shared" si="41"/>
        <v>3332000</v>
      </c>
      <c r="AU437" s="2">
        <f t="shared" si="41"/>
        <v>3336000</v>
      </c>
      <c r="AV437" s="2">
        <f t="shared" si="37"/>
        <v>2252400</v>
      </c>
    </row>
    <row r="438" spans="46:48">
      <c r="AT438" s="2">
        <f t="shared" si="41"/>
        <v>3336000</v>
      </c>
      <c r="AU438" s="2">
        <f t="shared" si="41"/>
        <v>3340000</v>
      </c>
      <c r="AV438" s="2">
        <f t="shared" si="37"/>
        <v>2255200</v>
      </c>
    </row>
    <row r="439" spans="46:48">
      <c r="AT439" s="2">
        <f t="shared" si="41"/>
        <v>3340000</v>
      </c>
      <c r="AU439" s="2">
        <f t="shared" si="41"/>
        <v>3344000</v>
      </c>
      <c r="AV439" s="2">
        <f t="shared" ref="AV439:AV502" si="42">+AT439*70/100-80000</f>
        <v>2258000</v>
      </c>
    </row>
    <row r="440" spans="46:48">
      <c r="AT440" s="2">
        <f t="shared" si="41"/>
        <v>3344000</v>
      </c>
      <c r="AU440" s="2">
        <f t="shared" si="41"/>
        <v>3348000</v>
      </c>
      <c r="AV440" s="2">
        <f t="shared" si="42"/>
        <v>2260800</v>
      </c>
    </row>
    <row r="441" spans="46:48">
      <c r="AT441" s="2">
        <f t="shared" si="41"/>
        <v>3348000</v>
      </c>
      <c r="AU441" s="2">
        <f t="shared" si="41"/>
        <v>3352000</v>
      </c>
      <c r="AV441" s="2">
        <f t="shared" si="42"/>
        <v>2263600</v>
      </c>
    </row>
    <row r="442" spans="46:48">
      <c r="AT442" s="2">
        <f t="shared" si="41"/>
        <v>3352000</v>
      </c>
      <c r="AU442" s="2">
        <f t="shared" si="41"/>
        <v>3356000</v>
      </c>
      <c r="AV442" s="2">
        <f t="shared" si="42"/>
        <v>2266400</v>
      </c>
    </row>
    <row r="443" spans="46:48">
      <c r="AT443" s="2">
        <f t="shared" si="41"/>
        <v>3356000</v>
      </c>
      <c r="AU443" s="2">
        <f t="shared" si="41"/>
        <v>3360000</v>
      </c>
      <c r="AV443" s="2">
        <f t="shared" si="42"/>
        <v>2269200</v>
      </c>
    </row>
    <row r="444" spans="46:48">
      <c r="AT444" s="2">
        <f t="shared" si="41"/>
        <v>3360000</v>
      </c>
      <c r="AU444" s="2">
        <f t="shared" si="41"/>
        <v>3364000</v>
      </c>
      <c r="AV444" s="2">
        <f t="shared" si="42"/>
        <v>2272000</v>
      </c>
    </row>
    <row r="445" spans="46:48">
      <c r="AT445" s="2">
        <f t="shared" si="41"/>
        <v>3364000</v>
      </c>
      <c r="AU445" s="2">
        <f t="shared" si="41"/>
        <v>3368000</v>
      </c>
      <c r="AV445" s="2">
        <f t="shared" si="42"/>
        <v>2274800</v>
      </c>
    </row>
    <row r="446" spans="46:48">
      <c r="AT446" s="2">
        <f t="shared" si="41"/>
        <v>3368000</v>
      </c>
      <c r="AU446" s="2">
        <f t="shared" si="41"/>
        <v>3372000</v>
      </c>
      <c r="AV446" s="2">
        <f t="shared" si="42"/>
        <v>2277600</v>
      </c>
    </row>
    <row r="447" spans="46:48">
      <c r="AT447" s="2">
        <f t="shared" si="41"/>
        <v>3372000</v>
      </c>
      <c r="AU447" s="2">
        <f t="shared" si="41"/>
        <v>3376000</v>
      </c>
      <c r="AV447" s="2">
        <f t="shared" si="42"/>
        <v>2280400</v>
      </c>
    </row>
    <row r="448" spans="46:48">
      <c r="AT448" s="2">
        <f t="shared" si="41"/>
        <v>3376000</v>
      </c>
      <c r="AU448" s="2">
        <f t="shared" si="41"/>
        <v>3380000</v>
      </c>
      <c r="AV448" s="2">
        <f t="shared" si="42"/>
        <v>2283200</v>
      </c>
    </row>
    <row r="449" spans="46:48">
      <c r="AT449" s="2">
        <f t="shared" ref="AT449:AU464" si="43">+AT448+4000</f>
        <v>3380000</v>
      </c>
      <c r="AU449" s="2">
        <f t="shared" si="43"/>
        <v>3384000</v>
      </c>
      <c r="AV449" s="2">
        <f t="shared" si="42"/>
        <v>2286000</v>
      </c>
    </row>
    <row r="450" spans="46:48">
      <c r="AT450" s="2">
        <f t="shared" si="43"/>
        <v>3384000</v>
      </c>
      <c r="AU450" s="2">
        <f t="shared" si="43"/>
        <v>3388000</v>
      </c>
      <c r="AV450" s="2">
        <f t="shared" si="42"/>
        <v>2288800</v>
      </c>
    </row>
    <row r="451" spans="46:48">
      <c r="AT451" s="2">
        <f t="shared" si="43"/>
        <v>3388000</v>
      </c>
      <c r="AU451" s="2">
        <f t="shared" si="43"/>
        <v>3392000</v>
      </c>
      <c r="AV451" s="2">
        <f t="shared" si="42"/>
        <v>2291600</v>
      </c>
    </row>
    <row r="452" spans="46:48">
      <c r="AT452" s="2">
        <f t="shared" si="43"/>
        <v>3392000</v>
      </c>
      <c r="AU452" s="2">
        <f t="shared" si="43"/>
        <v>3396000</v>
      </c>
      <c r="AV452" s="2">
        <f t="shared" si="42"/>
        <v>2294400</v>
      </c>
    </row>
    <row r="453" spans="46:48">
      <c r="AT453" s="2">
        <f t="shared" si="43"/>
        <v>3396000</v>
      </c>
      <c r="AU453" s="2">
        <f t="shared" si="43"/>
        <v>3400000</v>
      </c>
      <c r="AV453" s="2">
        <f t="shared" si="42"/>
        <v>2297200</v>
      </c>
    </row>
    <row r="454" spans="46:48">
      <c r="AT454" s="2">
        <f t="shared" si="43"/>
        <v>3400000</v>
      </c>
      <c r="AU454" s="2">
        <f t="shared" si="43"/>
        <v>3404000</v>
      </c>
      <c r="AV454" s="2">
        <f t="shared" si="42"/>
        <v>2300000</v>
      </c>
    </row>
    <row r="455" spans="46:48">
      <c r="AT455" s="2">
        <f t="shared" si="43"/>
        <v>3404000</v>
      </c>
      <c r="AU455" s="2">
        <f t="shared" si="43"/>
        <v>3408000</v>
      </c>
      <c r="AV455" s="2">
        <f t="shared" si="42"/>
        <v>2302800</v>
      </c>
    </row>
    <row r="456" spans="46:48">
      <c r="AT456" s="2">
        <f t="shared" si="43"/>
        <v>3408000</v>
      </c>
      <c r="AU456" s="2">
        <f t="shared" si="43"/>
        <v>3412000</v>
      </c>
      <c r="AV456" s="2">
        <f t="shared" si="42"/>
        <v>2305600</v>
      </c>
    </row>
    <row r="457" spans="46:48">
      <c r="AT457" s="2">
        <f t="shared" si="43"/>
        <v>3412000</v>
      </c>
      <c r="AU457" s="2">
        <f t="shared" si="43"/>
        <v>3416000</v>
      </c>
      <c r="AV457" s="2">
        <f t="shared" si="42"/>
        <v>2308400</v>
      </c>
    </row>
    <row r="458" spans="46:48">
      <c r="AT458" s="2">
        <f t="shared" si="43"/>
        <v>3416000</v>
      </c>
      <c r="AU458" s="2">
        <f t="shared" si="43"/>
        <v>3420000</v>
      </c>
      <c r="AV458" s="2">
        <f t="shared" si="42"/>
        <v>2311200</v>
      </c>
    </row>
    <row r="459" spans="46:48">
      <c r="AT459" s="2">
        <f t="shared" si="43"/>
        <v>3420000</v>
      </c>
      <c r="AU459" s="2">
        <f t="shared" si="43"/>
        <v>3424000</v>
      </c>
      <c r="AV459" s="2">
        <f t="shared" si="42"/>
        <v>2314000</v>
      </c>
    </row>
    <row r="460" spans="46:48">
      <c r="AT460" s="2">
        <f t="shared" si="43"/>
        <v>3424000</v>
      </c>
      <c r="AU460" s="2">
        <f t="shared" si="43"/>
        <v>3428000</v>
      </c>
      <c r="AV460" s="2">
        <f t="shared" si="42"/>
        <v>2316800</v>
      </c>
    </row>
    <row r="461" spans="46:48">
      <c r="AT461" s="2">
        <f t="shared" si="43"/>
        <v>3428000</v>
      </c>
      <c r="AU461" s="2">
        <f t="shared" si="43"/>
        <v>3432000</v>
      </c>
      <c r="AV461" s="2">
        <f t="shared" si="42"/>
        <v>2319600</v>
      </c>
    </row>
    <row r="462" spans="46:48">
      <c r="AT462" s="2">
        <f t="shared" si="43"/>
        <v>3432000</v>
      </c>
      <c r="AU462" s="2">
        <f t="shared" si="43"/>
        <v>3436000</v>
      </c>
      <c r="AV462" s="2">
        <f t="shared" si="42"/>
        <v>2322400</v>
      </c>
    </row>
    <row r="463" spans="46:48">
      <c r="AT463" s="2">
        <f t="shared" si="43"/>
        <v>3436000</v>
      </c>
      <c r="AU463" s="2">
        <f t="shared" si="43"/>
        <v>3440000</v>
      </c>
      <c r="AV463" s="2">
        <f t="shared" si="42"/>
        <v>2325200</v>
      </c>
    </row>
    <row r="464" spans="46:48">
      <c r="AT464" s="2">
        <f t="shared" si="43"/>
        <v>3440000</v>
      </c>
      <c r="AU464" s="2">
        <f t="shared" si="43"/>
        <v>3444000</v>
      </c>
      <c r="AV464" s="2">
        <f t="shared" si="42"/>
        <v>2328000</v>
      </c>
    </row>
    <row r="465" spans="46:48">
      <c r="AT465" s="2">
        <f t="shared" ref="AT465:AU480" si="44">+AT464+4000</f>
        <v>3444000</v>
      </c>
      <c r="AU465" s="2">
        <f t="shared" si="44"/>
        <v>3448000</v>
      </c>
      <c r="AV465" s="2">
        <f t="shared" si="42"/>
        <v>2330800</v>
      </c>
    </row>
    <row r="466" spans="46:48">
      <c r="AT466" s="2">
        <f t="shared" si="44"/>
        <v>3448000</v>
      </c>
      <c r="AU466" s="2">
        <f t="shared" si="44"/>
        <v>3452000</v>
      </c>
      <c r="AV466" s="2">
        <f t="shared" si="42"/>
        <v>2333600</v>
      </c>
    </row>
    <row r="467" spans="46:48">
      <c r="AT467" s="2">
        <f t="shared" si="44"/>
        <v>3452000</v>
      </c>
      <c r="AU467" s="2">
        <f t="shared" si="44"/>
        <v>3456000</v>
      </c>
      <c r="AV467" s="2">
        <f t="shared" si="42"/>
        <v>2336400</v>
      </c>
    </row>
    <row r="468" spans="46:48">
      <c r="AT468" s="2">
        <f t="shared" si="44"/>
        <v>3456000</v>
      </c>
      <c r="AU468" s="2">
        <f t="shared" si="44"/>
        <v>3460000</v>
      </c>
      <c r="AV468" s="2">
        <f t="shared" si="42"/>
        <v>2339200</v>
      </c>
    </row>
    <row r="469" spans="46:48">
      <c r="AT469" s="2">
        <f t="shared" si="44"/>
        <v>3460000</v>
      </c>
      <c r="AU469" s="2">
        <f t="shared" si="44"/>
        <v>3464000</v>
      </c>
      <c r="AV469" s="2">
        <f t="shared" si="42"/>
        <v>2342000</v>
      </c>
    </row>
    <row r="470" spans="46:48">
      <c r="AT470" s="2">
        <f t="shared" si="44"/>
        <v>3464000</v>
      </c>
      <c r="AU470" s="2">
        <f t="shared" si="44"/>
        <v>3468000</v>
      </c>
      <c r="AV470" s="2">
        <f t="shared" si="42"/>
        <v>2344800</v>
      </c>
    </row>
    <row r="471" spans="46:48">
      <c r="AT471" s="2">
        <f t="shared" si="44"/>
        <v>3468000</v>
      </c>
      <c r="AU471" s="2">
        <f t="shared" si="44"/>
        <v>3472000</v>
      </c>
      <c r="AV471" s="2">
        <f t="shared" si="42"/>
        <v>2347600</v>
      </c>
    </row>
    <row r="472" spans="46:48">
      <c r="AT472" s="2">
        <f t="shared" si="44"/>
        <v>3472000</v>
      </c>
      <c r="AU472" s="2">
        <f t="shared" si="44"/>
        <v>3476000</v>
      </c>
      <c r="AV472" s="2">
        <f t="shared" si="42"/>
        <v>2350400</v>
      </c>
    </row>
    <row r="473" spans="46:48">
      <c r="AT473" s="2">
        <f t="shared" si="44"/>
        <v>3476000</v>
      </c>
      <c r="AU473" s="2">
        <f t="shared" si="44"/>
        <v>3480000</v>
      </c>
      <c r="AV473" s="2">
        <f t="shared" si="42"/>
        <v>2353200</v>
      </c>
    </row>
    <row r="474" spans="46:48">
      <c r="AT474" s="2">
        <f t="shared" si="44"/>
        <v>3480000</v>
      </c>
      <c r="AU474" s="2">
        <f t="shared" si="44"/>
        <v>3484000</v>
      </c>
      <c r="AV474" s="2">
        <f t="shared" si="42"/>
        <v>2356000</v>
      </c>
    </row>
    <row r="475" spans="46:48">
      <c r="AT475" s="2">
        <f t="shared" si="44"/>
        <v>3484000</v>
      </c>
      <c r="AU475" s="2">
        <f t="shared" si="44"/>
        <v>3488000</v>
      </c>
      <c r="AV475" s="2">
        <f t="shared" si="42"/>
        <v>2358800</v>
      </c>
    </row>
    <row r="476" spans="46:48">
      <c r="AT476" s="2">
        <f t="shared" si="44"/>
        <v>3488000</v>
      </c>
      <c r="AU476" s="2">
        <f t="shared" si="44"/>
        <v>3492000</v>
      </c>
      <c r="AV476" s="2">
        <f t="shared" si="42"/>
        <v>2361600</v>
      </c>
    </row>
    <row r="477" spans="46:48">
      <c r="AT477" s="2">
        <f t="shared" si="44"/>
        <v>3492000</v>
      </c>
      <c r="AU477" s="2">
        <f t="shared" si="44"/>
        <v>3496000</v>
      </c>
      <c r="AV477" s="2">
        <f t="shared" si="42"/>
        <v>2364400</v>
      </c>
    </row>
    <row r="478" spans="46:48">
      <c r="AT478" s="2">
        <f t="shared" si="44"/>
        <v>3496000</v>
      </c>
      <c r="AU478" s="2">
        <f t="shared" si="44"/>
        <v>3500000</v>
      </c>
      <c r="AV478" s="2">
        <f t="shared" si="42"/>
        <v>2367200</v>
      </c>
    </row>
    <row r="479" spans="46:48">
      <c r="AT479" s="2">
        <f t="shared" si="44"/>
        <v>3500000</v>
      </c>
      <c r="AU479" s="2">
        <f t="shared" si="44"/>
        <v>3504000</v>
      </c>
      <c r="AV479" s="2">
        <f t="shared" si="42"/>
        <v>2370000</v>
      </c>
    </row>
    <row r="480" spans="46:48">
      <c r="AT480" s="2">
        <f t="shared" si="44"/>
        <v>3504000</v>
      </c>
      <c r="AU480" s="2">
        <f t="shared" si="44"/>
        <v>3508000</v>
      </c>
      <c r="AV480" s="2">
        <f t="shared" si="42"/>
        <v>2372800</v>
      </c>
    </row>
    <row r="481" spans="46:48">
      <c r="AT481" s="2">
        <f t="shared" ref="AT481:AU496" si="45">+AT480+4000</f>
        <v>3508000</v>
      </c>
      <c r="AU481" s="2">
        <f t="shared" si="45"/>
        <v>3512000</v>
      </c>
      <c r="AV481" s="2">
        <f t="shared" si="42"/>
        <v>2375600</v>
      </c>
    </row>
    <row r="482" spans="46:48">
      <c r="AT482" s="2">
        <f t="shared" si="45"/>
        <v>3512000</v>
      </c>
      <c r="AU482" s="2">
        <f t="shared" si="45"/>
        <v>3516000</v>
      </c>
      <c r="AV482" s="2">
        <f t="shared" si="42"/>
        <v>2378400</v>
      </c>
    </row>
    <row r="483" spans="46:48">
      <c r="AT483" s="2">
        <f t="shared" si="45"/>
        <v>3516000</v>
      </c>
      <c r="AU483" s="2">
        <f t="shared" si="45"/>
        <v>3520000</v>
      </c>
      <c r="AV483" s="2">
        <f t="shared" si="42"/>
        <v>2381200</v>
      </c>
    </row>
    <row r="484" spans="46:48">
      <c r="AT484" s="2">
        <f t="shared" si="45"/>
        <v>3520000</v>
      </c>
      <c r="AU484" s="2">
        <f t="shared" si="45"/>
        <v>3524000</v>
      </c>
      <c r="AV484" s="2">
        <f t="shared" si="42"/>
        <v>2384000</v>
      </c>
    </row>
    <row r="485" spans="46:48">
      <c r="AT485" s="2">
        <f t="shared" si="45"/>
        <v>3524000</v>
      </c>
      <c r="AU485" s="2">
        <f t="shared" si="45"/>
        <v>3528000</v>
      </c>
      <c r="AV485" s="2">
        <f t="shared" si="42"/>
        <v>2386800</v>
      </c>
    </row>
    <row r="486" spans="46:48">
      <c r="AT486" s="2">
        <f t="shared" si="45"/>
        <v>3528000</v>
      </c>
      <c r="AU486" s="2">
        <f t="shared" si="45"/>
        <v>3532000</v>
      </c>
      <c r="AV486" s="2">
        <f t="shared" si="42"/>
        <v>2389600</v>
      </c>
    </row>
    <row r="487" spans="46:48">
      <c r="AT487" s="2">
        <f t="shared" si="45"/>
        <v>3532000</v>
      </c>
      <c r="AU487" s="2">
        <f t="shared" si="45"/>
        <v>3536000</v>
      </c>
      <c r="AV487" s="2">
        <f t="shared" si="42"/>
        <v>2392400</v>
      </c>
    </row>
    <row r="488" spans="46:48">
      <c r="AT488" s="2">
        <f t="shared" si="45"/>
        <v>3536000</v>
      </c>
      <c r="AU488" s="2">
        <f t="shared" si="45"/>
        <v>3540000</v>
      </c>
      <c r="AV488" s="2">
        <f t="shared" si="42"/>
        <v>2395200</v>
      </c>
    </row>
    <row r="489" spans="46:48">
      <c r="AT489" s="2">
        <f t="shared" si="45"/>
        <v>3540000</v>
      </c>
      <c r="AU489" s="2">
        <f t="shared" si="45"/>
        <v>3544000</v>
      </c>
      <c r="AV489" s="2">
        <f t="shared" si="42"/>
        <v>2398000</v>
      </c>
    </row>
    <row r="490" spans="46:48">
      <c r="AT490" s="2">
        <f t="shared" si="45"/>
        <v>3544000</v>
      </c>
      <c r="AU490" s="2">
        <f t="shared" si="45"/>
        <v>3548000</v>
      </c>
      <c r="AV490" s="2">
        <f t="shared" si="42"/>
        <v>2400800</v>
      </c>
    </row>
    <row r="491" spans="46:48">
      <c r="AT491" s="2">
        <f t="shared" si="45"/>
        <v>3548000</v>
      </c>
      <c r="AU491" s="2">
        <f t="shared" si="45"/>
        <v>3552000</v>
      </c>
      <c r="AV491" s="2">
        <f t="shared" si="42"/>
        <v>2403600</v>
      </c>
    </row>
    <row r="492" spans="46:48">
      <c r="AT492" s="2">
        <f t="shared" si="45"/>
        <v>3552000</v>
      </c>
      <c r="AU492" s="2">
        <f t="shared" si="45"/>
        <v>3556000</v>
      </c>
      <c r="AV492" s="2">
        <f t="shared" si="42"/>
        <v>2406400</v>
      </c>
    </row>
    <row r="493" spans="46:48">
      <c r="AT493" s="2">
        <f t="shared" si="45"/>
        <v>3556000</v>
      </c>
      <c r="AU493" s="2">
        <f t="shared" si="45"/>
        <v>3560000</v>
      </c>
      <c r="AV493" s="2">
        <f t="shared" si="42"/>
        <v>2409200</v>
      </c>
    </row>
    <row r="494" spans="46:48">
      <c r="AT494" s="2">
        <f t="shared" si="45"/>
        <v>3560000</v>
      </c>
      <c r="AU494" s="2">
        <f t="shared" si="45"/>
        <v>3564000</v>
      </c>
      <c r="AV494" s="2">
        <f t="shared" si="42"/>
        <v>2412000</v>
      </c>
    </row>
    <row r="495" spans="46:48">
      <c r="AT495" s="2">
        <f t="shared" si="45"/>
        <v>3564000</v>
      </c>
      <c r="AU495" s="2">
        <f t="shared" si="45"/>
        <v>3568000</v>
      </c>
      <c r="AV495" s="2">
        <f t="shared" si="42"/>
        <v>2414800</v>
      </c>
    </row>
    <row r="496" spans="46:48">
      <c r="AT496" s="2">
        <f t="shared" si="45"/>
        <v>3568000</v>
      </c>
      <c r="AU496" s="2">
        <f t="shared" si="45"/>
        <v>3572000</v>
      </c>
      <c r="AV496" s="2">
        <f t="shared" si="42"/>
        <v>2417600</v>
      </c>
    </row>
    <row r="497" spans="46:48">
      <c r="AT497" s="2">
        <f t="shared" ref="AT497:AU512" si="46">+AT496+4000</f>
        <v>3572000</v>
      </c>
      <c r="AU497" s="2">
        <f t="shared" si="46"/>
        <v>3576000</v>
      </c>
      <c r="AV497" s="2">
        <f t="shared" si="42"/>
        <v>2420400</v>
      </c>
    </row>
    <row r="498" spans="46:48">
      <c r="AT498" s="2">
        <f t="shared" si="46"/>
        <v>3576000</v>
      </c>
      <c r="AU498" s="2">
        <f t="shared" si="46"/>
        <v>3580000</v>
      </c>
      <c r="AV498" s="2">
        <f t="shared" si="42"/>
        <v>2423200</v>
      </c>
    </row>
    <row r="499" spans="46:48">
      <c r="AT499" s="2">
        <f t="shared" si="46"/>
        <v>3580000</v>
      </c>
      <c r="AU499" s="2">
        <f t="shared" si="46"/>
        <v>3584000</v>
      </c>
      <c r="AV499" s="2">
        <f t="shared" si="42"/>
        <v>2426000</v>
      </c>
    </row>
    <row r="500" spans="46:48">
      <c r="AT500" s="2">
        <f t="shared" si="46"/>
        <v>3584000</v>
      </c>
      <c r="AU500" s="2">
        <f t="shared" si="46"/>
        <v>3588000</v>
      </c>
      <c r="AV500" s="2">
        <f t="shared" si="42"/>
        <v>2428800</v>
      </c>
    </row>
    <row r="501" spans="46:48">
      <c r="AT501" s="2">
        <f t="shared" si="46"/>
        <v>3588000</v>
      </c>
      <c r="AU501" s="2">
        <f t="shared" si="46"/>
        <v>3592000</v>
      </c>
      <c r="AV501" s="2">
        <f t="shared" si="42"/>
        <v>2431600</v>
      </c>
    </row>
    <row r="502" spans="46:48">
      <c r="AT502" s="2">
        <f t="shared" si="46"/>
        <v>3592000</v>
      </c>
      <c r="AU502" s="2">
        <f t="shared" si="46"/>
        <v>3596000</v>
      </c>
      <c r="AV502" s="2">
        <f t="shared" si="42"/>
        <v>2434400</v>
      </c>
    </row>
    <row r="503" spans="46:48">
      <c r="AT503" s="2">
        <f t="shared" si="46"/>
        <v>3596000</v>
      </c>
      <c r="AU503" s="2">
        <f t="shared" si="46"/>
        <v>3600000</v>
      </c>
      <c r="AV503" s="2">
        <f t="shared" ref="AV503" si="47">+AT503*70/100-80000</f>
        <v>2437200</v>
      </c>
    </row>
    <row r="505" spans="46:48">
      <c r="AT505" s="2">
        <f>+AT503+4000</f>
        <v>3600000</v>
      </c>
      <c r="AU505" s="2">
        <f>+AU503+4000</f>
        <v>3604000</v>
      </c>
      <c r="AV505" s="2">
        <f>+AT505*80/100-440000</f>
        <v>2440000</v>
      </c>
    </row>
    <row r="506" spans="46:48">
      <c r="AT506" s="2">
        <f t="shared" si="46"/>
        <v>3604000</v>
      </c>
      <c r="AU506" s="2">
        <f t="shared" si="46"/>
        <v>3608000</v>
      </c>
      <c r="AV506" s="2">
        <f>+AT506*80/100-440000</f>
        <v>2443200</v>
      </c>
    </row>
    <row r="507" spans="46:48">
      <c r="AT507" s="2">
        <f t="shared" si="46"/>
        <v>3608000</v>
      </c>
      <c r="AU507" s="2">
        <f t="shared" si="46"/>
        <v>3612000</v>
      </c>
      <c r="AV507" s="2">
        <f t="shared" ref="AV507:AV570" si="48">+AT507*80/100-440000</f>
        <v>2446400</v>
      </c>
    </row>
    <row r="508" spans="46:48">
      <c r="AT508" s="2">
        <f t="shared" si="46"/>
        <v>3612000</v>
      </c>
      <c r="AU508" s="2">
        <f t="shared" si="46"/>
        <v>3616000</v>
      </c>
      <c r="AV508" s="2">
        <f t="shared" si="48"/>
        <v>2449600</v>
      </c>
    </row>
    <row r="509" spans="46:48">
      <c r="AT509" s="2">
        <f t="shared" si="46"/>
        <v>3616000</v>
      </c>
      <c r="AU509" s="2">
        <f t="shared" si="46"/>
        <v>3620000</v>
      </c>
      <c r="AV509" s="2">
        <f t="shared" si="48"/>
        <v>2452800</v>
      </c>
    </row>
    <row r="510" spans="46:48">
      <c r="AT510" s="2">
        <f t="shared" si="46"/>
        <v>3620000</v>
      </c>
      <c r="AU510" s="2">
        <f t="shared" si="46"/>
        <v>3624000</v>
      </c>
      <c r="AV510" s="2">
        <f t="shared" si="48"/>
        <v>2456000</v>
      </c>
    </row>
    <row r="511" spans="46:48">
      <c r="AT511" s="2">
        <f t="shared" si="46"/>
        <v>3624000</v>
      </c>
      <c r="AU511" s="2">
        <f t="shared" si="46"/>
        <v>3628000</v>
      </c>
      <c r="AV511" s="2">
        <f t="shared" si="48"/>
        <v>2459200</v>
      </c>
    </row>
    <row r="512" spans="46:48">
      <c r="AT512" s="2">
        <f t="shared" si="46"/>
        <v>3628000</v>
      </c>
      <c r="AU512" s="2">
        <f t="shared" si="46"/>
        <v>3632000</v>
      </c>
      <c r="AV512" s="2">
        <f t="shared" si="48"/>
        <v>2462400</v>
      </c>
    </row>
    <row r="513" spans="46:48">
      <c r="AT513" s="2">
        <f t="shared" ref="AT513:AU528" si="49">+AT512+4000</f>
        <v>3632000</v>
      </c>
      <c r="AU513" s="2">
        <f t="shared" si="49"/>
        <v>3636000</v>
      </c>
      <c r="AV513" s="2">
        <f t="shared" si="48"/>
        <v>2465600</v>
      </c>
    </row>
    <row r="514" spans="46:48">
      <c r="AT514" s="2">
        <f t="shared" si="49"/>
        <v>3636000</v>
      </c>
      <c r="AU514" s="2">
        <f t="shared" si="49"/>
        <v>3640000</v>
      </c>
      <c r="AV514" s="2">
        <f t="shared" si="48"/>
        <v>2468800</v>
      </c>
    </row>
    <row r="515" spans="46:48">
      <c r="AT515" s="2">
        <f t="shared" si="49"/>
        <v>3640000</v>
      </c>
      <c r="AU515" s="2">
        <f t="shared" si="49"/>
        <v>3644000</v>
      </c>
      <c r="AV515" s="2">
        <f t="shared" si="48"/>
        <v>2472000</v>
      </c>
    </row>
    <row r="516" spans="46:48">
      <c r="AT516" s="2">
        <f t="shared" si="49"/>
        <v>3644000</v>
      </c>
      <c r="AU516" s="2">
        <f t="shared" si="49"/>
        <v>3648000</v>
      </c>
      <c r="AV516" s="2">
        <f t="shared" si="48"/>
        <v>2475200</v>
      </c>
    </row>
    <row r="517" spans="46:48">
      <c r="AT517" s="2">
        <f t="shared" si="49"/>
        <v>3648000</v>
      </c>
      <c r="AU517" s="2">
        <f t="shared" si="49"/>
        <v>3652000</v>
      </c>
      <c r="AV517" s="2">
        <f t="shared" si="48"/>
        <v>2478400</v>
      </c>
    </row>
    <row r="518" spans="46:48">
      <c r="AT518" s="2">
        <f t="shared" si="49"/>
        <v>3652000</v>
      </c>
      <c r="AU518" s="2">
        <f t="shared" si="49"/>
        <v>3656000</v>
      </c>
      <c r="AV518" s="2">
        <f t="shared" si="48"/>
        <v>2481600</v>
      </c>
    </row>
    <row r="519" spans="46:48">
      <c r="AT519" s="2">
        <f t="shared" si="49"/>
        <v>3656000</v>
      </c>
      <c r="AU519" s="2">
        <f t="shared" si="49"/>
        <v>3660000</v>
      </c>
      <c r="AV519" s="2">
        <f t="shared" si="48"/>
        <v>2484800</v>
      </c>
    </row>
    <row r="520" spans="46:48">
      <c r="AT520" s="2">
        <f t="shared" si="49"/>
        <v>3660000</v>
      </c>
      <c r="AU520" s="2">
        <f t="shared" si="49"/>
        <v>3664000</v>
      </c>
      <c r="AV520" s="2">
        <f t="shared" si="48"/>
        <v>2488000</v>
      </c>
    </row>
    <row r="521" spans="46:48">
      <c r="AT521" s="2">
        <f t="shared" si="49"/>
        <v>3664000</v>
      </c>
      <c r="AU521" s="2">
        <f t="shared" si="49"/>
        <v>3668000</v>
      </c>
      <c r="AV521" s="2">
        <f t="shared" si="48"/>
        <v>2491200</v>
      </c>
    </row>
    <row r="522" spans="46:48">
      <c r="AT522" s="2">
        <f t="shared" si="49"/>
        <v>3668000</v>
      </c>
      <c r="AU522" s="2">
        <f t="shared" si="49"/>
        <v>3672000</v>
      </c>
      <c r="AV522" s="2">
        <f t="shared" si="48"/>
        <v>2494400</v>
      </c>
    </row>
    <row r="523" spans="46:48">
      <c r="AT523" s="2">
        <f t="shared" si="49"/>
        <v>3672000</v>
      </c>
      <c r="AU523" s="2">
        <f t="shared" si="49"/>
        <v>3676000</v>
      </c>
      <c r="AV523" s="2">
        <f t="shared" si="48"/>
        <v>2497600</v>
      </c>
    </row>
    <row r="524" spans="46:48">
      <c r="AT524" s="2">
        <f t="shared" si="49"/>
        <v>3676000</v>
      </c>
      <c r="AU524" s="2">
        <f t="shared" si="49"/>
        <v>3680000</v>
      </c>
      <c r="AV524" s="2">
        <f t="shared" si="48"/>
        <v>2500800</v>
      </c>
    </row>
    <row r="525" spans="46:48">
      <c r="AT525" s="2">
        <f t="shared" si="49"/>
        <v>3680000</v>
      </c>
      <c r="AU525" s="2">
        <f t="shared" si="49"/>
        <v>3684000</v>
      </c>
      <c r="AV525" s="2">
        <f t="shared" si="48"/>
        <v>2504000</v>
      </c>
    </row>
    <row r="526" spans="46:48">
      <c r="AT526" s="2">
        <f t="shared" si="49"/>
        <v>3684000</v>
      </c>
      <c r="AU526" s="2">
        <f t="shared" si="49"/>
        <v>3688000</v>
      </c>
      <c r="AV526" s="2">
        <f t="shared" si="48"/>
        <v>2507200</v>
      </c>
    </row>
    <row r="527" spans="46:48">
      <c r="AT527" s="2">
        <f t="shared" si="49"/>
        <v>3688000</v>
      </c>
      <c r="AU527" s="2">
        <f t="shared" si="49"/>
        <v>3692000</v>
      </c>
      <c r="AV527" s="2">
        <f t="shared" si="48"/>
        <v>2510400</v>
      </c>
    </row>
    <row r="528" spans="46:48">
      <c r="AT528" s="2">
        <f t="shared" si="49"/>
        <v>3692000</v>
      </c>
      <c r="AU528" s="2">
        <f t="shared" si="49"/>
        <v>3696000</v>
      </c>
      <c r="AV528" s="2">
        <f t="shared" si="48"/>
        <v>2513600</v>
      </c>
    </row>
    <row r="529" spans="46:48">
      <c r="AT529" s="2">
        <f t="shared" ref="AT529:AU544" si="50">+AT528+4000</f>
        <v>3696000</v>
      </c>
      <c r="AU529" s="2">
        <f t="shared" si="50"/>
        <v>3700000</v>
      </c>
      <c r="AV529" s="2">
        <f t="shared" si="48"/>
        <v>2516800</v>
      </c>
    </row>
    <row r="530" spans="46:48">
      <c r="AT530" s="2">
        <f t="shared" si="50"/>
        <v>3700000</v>
      </c>
      <c r="AU530" s="2">
        <f t="shared" si="50"/>
        <v>3704000</v>
      </c>
      <c r="AV530" s="2">
        <f t="shared" si="48"/>
        <v>2520000</v>
      </c>
    </row>
    <row r="531" spans="46:48">
      <c r="AT531" s="2">
        <f t="shared" si="50"/>
        <v>3704000</v>
      </c>
      <c r="AU531" s="2">
        <f t="shared" si="50"/>
        <v>3708000</v>
      </c>
      <c r="AV531" s="2">
        <f t="shared" si="48"/>
        <v>2523200</v>
      </c>
    </row>
    <row r="532" spans="46:48">
      <c r="AT532" s="2">
        <f t="shared" si="50"/>
        <v>3708000</v>
      </c>
      <c r="AU532" s="2">
        <f t="shared" si="50"/>
        <v>3712000</v>
      </c>
      <c r="AV532" s="2">
        <f t="shared" si="48"/>
        <v>2526400</v>
      </c>
    </row>
    <row r="533" spans="46:48">
      <c r="AT533" s="2">
        <f t="shared" si="50"/>
        <v>3712000</v>
      </c>
      <c r="AU533" s="2">
        <f t="shared" si="50"/>
        <v>3716000</v>
      </c>
      <c r="AV533" s="2">
        <f t="shared" si="48"/>
        <v>2529600</v>
      </c>
    </row>
    <row r="534" spans="46:48">
      <c r="AT534" s="2">
        <f t="shared" si="50"/>
        <v>3716000</v>
      </c>
      <c r="AU534" s="2">
        <f t="shared" si="50"/>
        <v>3720000</v>
      </c>
      <c r="AV534" s="2">
        <f t="shared" si="48"/>
        <v>2532800</v>
      </c>
    </row>
    <row r="535" spans="46:48">
      <c r="AT535" s="2">
        <f t="shared" si="50"/>
        <v>3720000</v>
      </c>
      <c r="AU535" s="2">
        <f t="shared" si="50"/>
        <v>3724000</v>
      </c>
      <c r="AV535" s="2">
        <f t="shared" si="48"/>
        <v>2536000</v>
      </c>
    </row>
    <row r="536" spans="46:48">
      <c r="AT536" s="2">
        <f t="shared" si="50"/>
        <v>3724000</v>
      </c>
      <c r="AU536" s="2">
        <f t="shared" si="50"/>
        <v>3728000</v>
      </c>
      <c r="AV536" s="2">
        <f t="shared" si="48"/>
        <v>2539200</v>
      </c>
    </row>
    <row r="537" spans="46:48">
      <c r="AT537" s="2">
        <f t="shared" si="50"/>
        <v>3728000</v>
      </c>
      <c r="AU537" s="2">
        <f t="shared" si="50"/>
        <v>3732000</v>
      </c>
      <c r="AV537" s="2">
        <f t="shared" si="48"/>
        <v>2542400</v>
      </c>
    </row>
    <row r="538" spans="46:48">
      <c r="AT538" s="2">
        <f t="shared" si="50"/>
        <v>3732000</v>
      </c>
      <c r="AU538" s="2">
        <f t="shared" si="50"/>
        <v>3736000</v>
      </c>
      <c r="AV538" s="2">
        <f t="shared" si="48"/>
        <v>2545600</v>
      </c>
    </row>
    <row r="539" spans="46:48">
      <c r="AT539" s="2">
        <f t="shared" si="50"/>
        <v>3736000</v>
      </c>
      <c r="AU539" s="2">
        <f t="shared" si="50"/>
        <v>3740000</v>
      </c>
      <c r="AV539" s="2">
        <f t="shared" si="48"/>
        <v>2548800</v>
      </c>
    </row>
    <row r="540" spans="46:48">
      <c r="AT540" s="2">
        <f t="shared" si="50"/>
        <v>3740000</v>
      </c>
      <c r="AU540" s="2">
        <f t="shared" si="50"/>
        <v>3744000</v>
      </c>
      <c r="AV540" s="2">
        <f t="shared" si="48"/>
        <v>2552000</v>
      </c>
    </row>
    <row r="541" spans="46:48">
      <c r="AT541" s="2">
        <f t="shared" si="50"/>
        <v>3744000</v>
      </c>
      <c r="AU541" s="2">
        <f t="shared" si="50"/>
        <v>3748000</v>
      </c>
      <c r="AV541" s="2">
        <f t="shared" si="48"/>
        <v>2555200</v>
      </c>
    </row>
    <row r="542" spans="46:48">
      <c r="AT542" s="2">
        <f t="shared" si="50"/>
        <v>3748000</v>
      </c>
      <c r="AU542" s="2">
        <f t="shared" si="50"/>
        <v>3752000</v>
      </c>
      <c r="AV542" s="2">
        <f t="shared" si="48"/>
        <v>2558400</v>
      </c>
    </row>
    <row r="543" spans="46:48">
      <c r="AT543" s="2">
        <f t="shared" si="50"/>
        <v>3752000</v>
      </c>
      <c r="AU543" s="2">
        <f t="shared" si="50"/>
        <v>3756000</v>
      </c>
      <c r="AV543" s="2">
        <f t="shared" si="48"/>
        <v>2561600</v>
      </c>
    </row>
    <row r="544" spans="46:48">
      <c r="AT544" s="2">
        <f t="shared" si="50"/>
        <v>3756000</v>
      </c>
      <c r="AU544" s="2">
        <f t="shared" si="50"/>
        <v>3760000</v>
      </c>
      <c r="AV544" s="2">
        <f t="shared" si="48"/>
        <v>2564800</v>
      </c>
    </row>
    <row r="545" spans="46:48">
      <c r="AT545" s="2">
        <f t="shared" ref="AT545:AU560" si="51">+AT544+4000</f>
        <v>3760000</v>
      </c>
      <c r="AU545" s="2">
        <f t="shared" si="51"/>
        <v>3764000</v>
      </c>
      <c r="AV545" s="2">
        <f t="shared" si="48"/>
        <v>2568000</v>
      </c>
    </row>
    <row r="546" spans="46:48">
      <c r="AT546" s="2">
        <f t="shared" si="51"/>
        <v>3764000</v>
      </c>
      <c r="AU546" s="2">
        <f t="shared" si="51"/>
        <v>3768000</v>
      </c>
      <c r="AV546" s="2">
        <f t="shared" si="48"/>
        <v>2571200</v>
      </c>
    </row>
    <row r="547" spans="46:48">
      <c r="AT547" s="2">
        <f t="shared" si="51"/>
        <v>3768000</v>
      </c>
      <c r="AU547" s="2">
        <f t="shared" si="51"/>
        <v>3772000</v>
      </c>
      <c r="AV547" s="2">
        <f t="shared" si="48"/>
        <v>2574400</v>
      </c>
    </row>
    <row r="548" spans="46:48">
      <c r="AT548" s="2">
        <f t="shared" si="51"/>
        <v>3772000</v>
      </c>
      <c r="AU548" s="2">
        <f t="shared" si="51"/>
        <v>3776000</v>
      </c>
      <c r="AV548" s="2">
        <f t="shared" si="48"/>
        <v>2577600</v>
      </c>
    </row>
    <row r="549" spans="46:48">
      <c r="AT549" s="2">
        <f t="shared" si="51"/>
        <v>3776000</v>
      </c>
      <c r="AU549" s="2">
        <f t="shared" si="51"/>
        <v>3780000</v>
      </c>
      <c r="AV549" s="2">
        <f t="shared" si="48"/>
        <v>2580800</v>
      </c>
    </row>
    <row r="550" spans="46:48">
      <c r="AT550" s="2">
        <f t="shared" si="51"/>
        <v>3780000</v>
      </c>
      <c r="AU550" s="2">
        <f t="shared" si="51"/>
        <v>3784000</v>
      </c>
      <c r="AV550" s="2">
        <f t="shared" si="48"/>
        <v>2584000</v>
      </c>
    </row>
    <row r="551" spans="46:48">
      <c r="AT551" s="2">
        <f t="shared" si="51"/>
        <v>3784000</v>
      </c>
      <c r="AU551" s="2">
        <f t="shared" si="51"/>
        <v>3788000</v>
      </c>
      <c r="AV551" s="2">
        <f t="shared" si="48"/>
        <v>2587200</v>
      </c>
    </row>
    <row r="552" spans="46:48">
      <c r="AT552" s="2">
        <f t="shared" si="51"/>
        <v>3788000</v>
      </c>
      <c r="AU552" s="2">
        <f t="shared" si="51"/>
        <v>3792000</v>
      </c>
      <c r="AV552" s="2">
        <f t="shared" si="48"/>
        <v>2590400</v>
      </c>
    </row>
    <row r="553" spans="46:48">
      <c r="AT553" s="2">
        <f t="shared" si="51"/>
        <v>3792000</v>
      </c>
      <c r="AU553" s="2">
        <f t="shared" si="51"/>
        <v>3796000</v>
      </c>
      <c r="AV553" s="2">
        <f t="shared" si="48"/>
        <v>2593600</v>
      </c>
    </row>
    <row r="554" spans="46:48">
      <c r="AT554" s="2">
        <f t="shared" si="51"/>
        <v>3796000</v>
      </c>
      <c r="AU554" s="2">
        <f t="shared" si="51"/>
        <v>3800000</v>
      </c>
      <c r="AV554" s="2">
        <f t="shared" si="48"/>
        <v>2596800</v>
      </c>
    </row>
    <row r="555" spans="46:48">
      <c r="AT555" s="2">
        <f t="shared" si="51"/>
        <v>3800000</v>
      </c>
      <c r="AU555" s="2">
        <f t="shared" si="51"/>
        <v>3804000</v>
      </c>
      <c r="AV555" s="2">
        <f t="shared" si="48"/>
        <v>2600000</v>
      </c>
    </row>
    <row r="556" spans="46:48">
      <c r="AT556" s="2">
        <f t="shared" si="51"/>
        <v>3804000</v>
      </c>
      <c r="AU556" s="2">
        <f t="shared" si="51"/>
        <v>3808000</v>
      </c>
      <c r="AV556" s="2">
        <f t="shared" si="48"/>
        <v>2603200</v>
      </c>
    </row>
    <row r="557" spans="46:48">
      <c r="AT557" s="2">
        <f t="shared" si="51"/>
        <v>3808000</v>
      </c>
      <c r="AU557" s="2">
        <f t="shared" si="51"/>
        <v>3812000</v>
      </c>
      <c r="AV557" s="2">
        <f t="shared" si="48"/>
        <v>2606400</v>
      </c>
    </row>
    <row r="558" spans="46:48">
      <c r="AT558" s="2">
        <f t="shared" si="51"/>
        <v>3812000</v>
      </c>
      <c r="AU558" s="2">
        <f t="shared" si="51"/>
        <v>3816000</v>
      </c>
      <c r="AV558" s="2">
        <f t="shared" si="48"/>
        <v>2609600</v>
      </c>
    </row>
    <row r="559" spans="46:48">
      <c r="AT559" s="2">
        <f t="shared" si="51"/>
        <v>3816000</v>
      </c>
      <c r="AU559" s="2">
        <f t="shared" si="51"/>
        <v>3820000</v>
      </c>
      <c r="AV559" s="2">
        <f t="shared" si="48"/>
        <v>2612800</v>
      </c>
    </row>
    <row r="560" spans="46:48">
      <c r="AT560" s="2">
        <f t="shared" si="51"/>
        <v>3820000</v>
      </c>
      <c r="AU560" s="2">
        <f t="shared" si="51"/>
        <v>3824000</v>
      </c>
      <c r="AV560" s="2">
        <f t="shared" si="48"/>
        <v>2616000</v>
      </c>
    </row>
    <row r="561" spans="46:48">
      <c r="AT561" s="2">
        <f t="shared" ref="AT561:AU576" si="52">+AT560+4000</f>
        <v>3824000</v>
      </c>
      <c r="AU561" s="2">
        <f t="shared" si="52"/>
        <v>3828000</v>
      </c>
      <c r="AV561" s="2">
        <f t="shared" si="48"/>
        <v>2619200</v>
      </c>
    </row>
    <row r="562" spans="46:48">
      <c r="AT562" s="2">
        <f t="shared" si="52"/>
        <v>3828000</v>
      </c>
      <c r="AU562" s="2">
        <f t="shared" si="52"/>
        <v>3832000</v>
      </c>
      <c r="AV562" s="2">
        <f t="shared" si="48"/>
        <v>2622400</v>
      </c>
    </row>
    <row r="563" spans="46:48">
      <c r="AT563" s="2">
        <f t="shared" si="52"/>
        <v>3832000</v>
      </c>
      <c r="AU563" s="2">
        <f t="shared" si="52"/>
        <v>3836000</v>
      </c>
      <c r="AV563" s="2">
        <f t="shared" si="48"/>
        <v>2625600</v>
      </c>
    </row>
    <row r="564" spans="46:48">
      <c r="AT564" s="2">
        <f t="shared" si="52"/>
        <v>3836000</v>
      </c>
      <c r="AU564" s="2">
        <f t="shared" si="52"/>
        <v>3840000</v>
      </c>
      <c r="AV564" s="2">
        <f t="shared" si="48"/>
        <v>2628800</v>
      </c>
    </row>
    <row r="565" spans="46:48">
      <c r="AT565" s="2">
        <f t="shared" si="52"/>
        <v>3840000</v>
      </c>
      <c r="AU565" s="2">
        <f t="shared" si="52"/>
        <v>3844000</v>
      </c>
      <c r="AV565" s="2">
        <f t="shared" si="48"/>
        <v>2632000</v>
      </c>
    </row>
    <row r="566" spans="46:48">
      <c r="AT566" s="2">
        <f t="shared" si="52"/>
        <v>3844000</v>
      </c>
      <c r="AU566" s="2">
        <f t="shared" si="52"/>
        <v>3848000</v>
      </c>
      <c r="AV566" s="2">
        <f t="shared" si="48"/>
        <v>2635200</v>
      </c>
    </row>
    <row r="567" spans="46:48">
      <c r="AT567" s="2">
        <f t="shared" si="52"/>
        <v>3848000</v>
      </c>
      <c r="AU567" s="2">
        <f t="shared" si="52"/>
        <v>3852000</v>
      </c>
      <c r="AV567" s="2">
        <f t="shared" si="48"/>
        <v>2638400</v>
      </c>
    </row>
    <row r="568" spans="46:48">
      <c r="AT568" s="2">
        <f t="shared" si="52"/>
        <v>3852000</v>
      </c>
      <c r="AU568" s="2">
        <f t="shared" si="52"/>
        <v>3856000</v>
      </c>
      <c r="AV568" s="2">
        <f t="shared" si="48"/>
        <v>2641600</v>
      </c>
    </row>
    <row r="569" spans="46:48">
      <c r="AT569" s="2">
        <f t="shared" si="52"/>
        <v>3856000</v>
      </c>
      <c r="AU569" s="2">
        <f t="shared" si="52"/>
        <v>3860000</v>
      </c>
      <c r="AV569" s="2">
        <f t="shared" si="48"/>
        <v>2644800</v>
      </c>
    </row>
    <row r="570" spans="46:48">
      <c r="AT570" s="2">
        <f t="shared" si="52"/>
        <v>3860000</v>
      </c>
      <c r="AU570" s="2">
        <f t="shared" si="52"/>
        <v>3864000</v>
      </c>
      <c r="AV570" s="2">
        <f t="shared" si="48"/>
        <v>2648000</v>
      </c>
    </row>
    <row r="571" spans="46:48">
      <c r="AT571" s="2">
        <f t="shared" si="52"/>
        <v>3864000</v>
      </c>
      <c r="AU571" s="2">
        <f t="shared" si="52"/>
        <v>3868000</v>
      </c>
      <c r="AV571" s="2">
        <f t="shared" ref="AV571:AV634" si="53">+AT571*80/100-440000</f>
        <v>2651200</v>
      </c>
    </row>
    <row r="572" spans="46:48">
      <c r="AT572" s="2">
        <f t="shared" si="52"/>
        <v>3868000</v>
      </c>
      <c r="AU572" s="2">
        <f t="shared" si="52"/>
        <v>3872000</v>
      </c>
      <c r="AV572" s="2">
        <f t="shared" si="53"/>
        <v>2654400</v>
      </c>
    </row>
    <row r="573" spans="46:48">
      <c r="AT573" s="2">
        <f t="shared" si="52"/>
        <v>3872000</v>
      </c>
      <c r="AU573" s="2">
        <f t="shared" si="52"/>
        <v>3876000</v>
      </c>
      <c r="AV573" s="2">
        <f t="shared" si="53"/>
        <v>2657600</v>
      </c>
    </row>
    <row r="574" spans="46:48">
      <c r="AT574" s="2">
        <f t="shared" si="52"/>
        <v>3876000</v>
      </c>
      <c r="AU574" s="2">
        <f t="shared" si="52"/>
        <v>3880000</v>
      </c>
      <c r="AV574" s="2">
        <f t="shared" si="53"/>
        <v>2660800</v>
      </c>
    </row>
    <row r="575" spans="46:48">
      <c r="AT575" s="2">
        <f t="shared" si="52"/>
        <v>3880000</v>
      </c>
      <c r="AU575" s="2">
        <f t="shared" si="52"/>
        <v>3884000</v>
      </c>
      <c r="AV575" s="2">
        <f t="shared" si="53"/>
        <v>2664000</v>
      </c>
    </row>
    <row r="576" spans="46:48">
      <c r="AT576" s="2">
        <f t="shared" si="52"/>
        <v>3884000</v>
      </c>
      <c r="AU576" s="2">
        <f t="shared" si="52"/>
        <v>3888000</v>
      </c>
      <c r="AV576" s="2">
        <f t="shared" si="53"/>
        <v>2667200</v>
      </c>
    </row>
    <row r="577" spans="46:48">
      <c r="AT577" s="2">
        <f t="shared" ref="AT577:AU592" si="54">+AT576+4000</f>
        <v>3888000</v>
      </c>
      <c r="AU577" s="2">
        <f t="shared" si="54"/>
        <v>3892000</v>
      </c>
      <c r="AV577" s="2">
        <f t="shared" si="53"/>
        <v>2670400</v>
      </c>
    </row>
    <row r="578" spans="46:48">
      <c r="AT578" s="2">
        <f t="shared" si="54"/>
        <v>3892000</v>
      </c>
      <c r="AU578" s="2">
        <f t="shared" si="54"/>
        <v>3896000</v>
      </c>
      <c r="AV578" s="2">
        <f t="shared" si="53"/>
        <v>2673600</v>
      </c>
    </row>
    <row r="579" spans="46:48">
      <c r="AT579" s="2">
        <f t="shared" si="54"/>
        <v>3896000</v>
      </c>
      <c r="AU579" s="2">
        <f t="shared" si="54"/>
        <v>3900000</v>
      </c>
      <c r="AV579" s="2">
        <f t="shared" si="53"/>
        <v>2676800</v>
      </c>
    </row>
    <row r="580" spans="46:48">
      <c r="AT580" s="2">
        <f t="shared" si="54"/>
        <v>3900000</v>
      </c>
      <c r="AU580" s="2">
        <f t="shared" si="54"/>
        <v>3904000</v>
      </c>
      <c r="AV580" s="2">
        <f t="shared" si="53"/>
        <v>2680000</v>
      </c>
    </row>
    <row r="581" spans="46:48">
      <c r="AT581" s="2">
        <f t="shared" si="54"/>
        <v>3904000</v>
      </c>
      <c r="AU581" s="2">
        <f t="shared" si="54"/>
        <v>3908000</v>
      </c>
      <c r="AV581" s="2">
        <f t="shared" si="53"/>
        <v>2683200</v>
      </c>
    </row>
    <row r="582" spans="46:48">
      <c r="AT582" s="2">
        <f t="shared" si="54"/>
        <v>3908000</v>
      </c>
      <c r="AU582" s="2">
        <f t="shared" si="54"/>
        <v>3912000</v>
      </c>
      <c r="AV582" s="2">
        <f t="shared" si="53"/>
        <v>2686400</v>
      </c>
    </row>
    <row r="583" spans="46:48">
      <c r="AT583" s="2">
        <f t="shared" si="54"/>
        <v>3912000</v>
      </c>
      <c r="AU583" s="2">
        <f t="shared" si="54"/>
        <v>3916000</v>
      </c>
      <c r="AV583" s="2">
        <f t="shared" si="53"/>
        <v>2689600</v>
      </c>
    </row>
    <row r="584" spans="46:48">
      <c r="AT584" s="2">
        <f t="shared" si="54"/>
        <v>3916000</v>
      </c>
      <c r="AU584" s="2">
        <f t="shared" si="54"/>
        <v>3920000</v>
      </c>
      <c r="AV584" s="2">
        <f t="shared" si="53"/>
        <v>2692800</v>
      </c>
    </row>
    <row r="585" spans="46:48">
      <c r="AT585" s="2">
        <f t="shared" si="54"/>
        <v>3920000</v>
      </c>
      <c r="AU585" s="2">
        <f t="shared" si="54"/>
        <v>3924000</v>
      </c>
      <c r="AV585" s="2">
        <f t="shared" si="53"/>
        <v>2696000</v>
      </c>
    </row>
    <row r="586" spans="46:48">
      <c r="AT586" s="2">
        <f t="shared" si="54"/>
        <v>3924000</v>
      </c>
      <c r="AU586" s="2">
        <f t="shared" si="54"/>
        <v>3928000</v>
      </c>
      <c r="AV586" s="2">
        <f t="shared" si="53"/>
        <v>2699200</v>
      </c>
    </row>
    <row r="587" spans="46:48">
      <c r="AT587" s="2">
        <f t="shared" si="54"/>
        <v>3928000</v>
      </c>
      <c r="AU587" s="2">
        <f t="shared" si="54"/>
        <v>3932000</v>
      </c>
      <c r="AV587" s="2">
        <f t="shared" si="53"/>
        <v>2702400</v>
      </c>
    </row>
    <row r="588" spans="46:48">
      <c r="AT588" s="2">
        <f t="shared" si="54"/>
        <v>3932000</v>
      </c>
      <c r="AU588" s="2">
        <f t="shared" si="54"/>
        <v>3936000</v>
      </c>
      <c r="AV588" s="2">
        <f t="shared" si="53"/>
        <v>2705600</v>
      </c>
    </row>
    <row r="589" spans="46:48">
      <c r="AT589" s="2">
        <f t="shared" si="54"/>
        <v>3936000</v>
      </c>
      <c r="AU589" s="2">
        <f t="shared" si="54"/>
        <v>3940000</v>
      </c>
      <c r="AV589" s="2">
        <f t="shared" si="53"/>
        <v>2708800</v>
      </c>
    </row>
    <row r="590" spans="46:48">
      <c r="AT590" s="2">
        <f t="shared" si="54"/>
        <v>3940000</v>
      </c>
      <c r="AU590" s="2">
        <f t="shared" si="54"/>
        <v>3944000</v>
      </c>
      <c r="AV590" s="2">
        <f t="shared" si="53"/>
        <v>2712000</v>
      </c>
    </row>
    <row r="591" spans="46:48">
      <c r="AT591" s="2">
        <f t="shared" si="54"/>
        <v>3944000</v>
      </c>
      <c r="AU591" s="2">
        <f t="shared" si="54"/>
        <v>3948000</v>
      </c>
      <c r="AV591" s="2">
        <f t="shared" si="53"/>
        <v>2715200</v>
      </c>
    </row>
    <row r="592" spans="46:48">
      <c r="AT592" s="2">
        <f t="shared" si="54"/>
        <v>3948000</v>
      </c>
      <c r="AU592" s="2">
        <f t="shared" si="54"/>
        <v>3952000</v>
      </c>
      <c r="AV592" s="2">
        <f t="shared" si="53"/>
        <v>2718400</v>
      </c>
    </row>
    <row r="593" spans="46:48">
      <c r="AT593" s="2">
        <f t="shared" ref="AT593:AU608" si="55">+AT592+4000</f>
        <v>3952000</v>
      </c>
      <c r="AU593" s="2">
        <f t="shared" si="55"/>
        <v>3956000</v>
      </c>
      <c r="AV593" s="2">
        <f t="shared" si="53"/>
        <v>2721600</v>
      </c>
    </row>
    <row r="594" spans="46:48">
      <c r="AT594" s="2">
        <f t="shared" si="55"/>
        <v>3956000</v>
      </c>
      <c r="AU594" s="2">
        <f t="shared" si="55"/>
        <v>3960000</v>
      </c>
      <c r="AV594" s="2">
        <f t="shared" si="53"/>
        <v>2724800</v>
      </c>
    </row>
    <row r="595" spans="46:48">
      <c r="AT595" s="2">
        <f t="shared" si="55"/>
        <v>3960000</v>
      </c>
      <c r="AU595" s="2">
        <f t="shared" si="55"/>
        <v>3964000</v>
      </c>
      <c r="AV595" s="2">
        <f t="shared" si="53"/>
        <v>2728000</v>
      </c>
    </row>
    <row r="596" spans="46:48">
      <c r="AT596" s="2">
        <f t="shared" si="55"/>
        <v>3964000</v>
      </c>
      <c r="AU596" s="2">
        <f t="shared" si="55"/>
        <v>3968000</v>
      </c>
      <c r="AV596" s="2">
        <f t="shared" si="53"/>
        <v>2731200</v>
      </c>
    </row>
    <row r="597" spans="46:48">
      <c r="AT597" s="2">
        <f t="shared" si="55"/>
        <v>3968000</v>
      </c>
      <c r="AU597" s="2">
        <f t="shared" si="55"/>
        <v>3972000</v>
      </c>
      <c r="AV597" s="2">
        <f t="shared" si="53"/>
        <v>2734400</v>
      </c>
    </row>
    <row r="598" spans="46:48">
      <c r="AT598" s="2">
        <f t="shared" si="55"/>
        <v>3972000</v>
      </c>
      <c r="AU598" s="2">
        <f t="shared" si="55"/>
        <v>3976000</v>
      </c>
      <c r="AV598" s="2">
        <f t="shared" si="53"/>
        <v>2737600</v>
      </c>
    </row>
    <row r="599" spans="46:48">
      <c r="AT599" s="2">
        <f t="shared" si="55"/>
        <v>3976000</v>
      </c>
      <c r="AU599" s="2">
        <f t="shared" si="55"/>
        <v>3980000</v>
      </c>
      <c r="AV599" s="2">
        <f t="shared" si="53"/>
        <v>2740800</v>
      </c>
    </row>
    <row r="600" spans="46:48">
      <c r="AT600" s="2">
        <f t="shared" si="55"/>
        <v>3980000</v>
      </c>
      <c r="AU600" s="2">
        <f t="shared" si="55"/>
        <v>3984000</v>
      </c>
      <c r="AV600" s="2">
        <f t="shared" si="53"/>
        <v>2744000</v>
      </c>
    </row>
    <row r="601" spans="46:48">
      <c r="AT601" s="2">
        <f t="shared" si="55"/>
        <v>3984000</v>
      </c>
      <c r="AU601" s="2">
        <f t="shared" si="55"/>
        <v>3988000</v>
      </c>
      <c r="AV601" s="2">
        <f t="shared" si="53"/>
        <v>2747200</v>
      </c>
    </row>
    <row r="602" spans="46:48">
      <c r="AT602" s="2">
        <f t="shared" si="55"/>
        <v>3988000</v>
      </c>
      <c r="AU602" s="2">
        <f t="shared" si="55"/>
        <v>3992000</v>
      </c>
      <c r="AV602" s="2">
        <f t="shared" si="53"/>
        <v>2750400</v>
      </c>
    </row>
    <row r="603" spans="46:48">
      <c r="AT603" s="2">
        <f t="shared" si="55"/>
        <v>3992000</v>
      </c>
      <c r="AU603" s="2">
        <f t="shared" si="55"/>
        <v>3996000</v>
      </c>
      <c r="AV603" s="2">
        <f t="shared" si="53"/>
        <v>2753600</v>
      </c>
    </row>
    <row r="604" spans="46:48">
      <c r="AT604" s="2">
        <f t="shared" si="55"/>
        <v>3996000</v>
      </c>
      <c r="AU604" s="2">
        <f t="shared" si="55"/>
        <v>4000000</v>
      </c>
      <c r="AV604" s="2">
        <f t="shared" si="53"/>
        <v>2756800</v>
      </c>
    </row>
    <row r="605" spans="46:48">
      <c r="AT605" s="2">
        <f t="shared" si="55"/>
        <v>4000000</v>
      </c>
      <c r="AU605" s="2">
        <f t="shared" si="55"/>
        <v>4004000</v>
      </c>
      <c r="AV605" s="2">
        <f t="shared" si="53"/>
        <v>2760000</v>
      </c>
    </row>
    <row r="606" spans="46:48">
      <c r="AT606" s="2">
        <f t="shared" si="55"/>
        <v>4004000</v>
      </c>
      <c r="AU606" s="2">
        <f t="shared" si="55"/>
        <v>4008000</v>
      </c>
      <c r="AV606" s="2">
        <f t="shared" si="53"/>
        <v>2763200</v>
      </c>
    </row>
    <row r="607" spans="46:48">
      <c r="AT607" s="2">
        <f t="shared" si="55"/>
        <v>4008000</v>
      </c>
      <c r="AU607" s="2">
        <f t="shared" si="55"/>
        <v>4012000</v>
      </c>
      <c r="AV607" s="2">
        <f t="shared" si="53"/>
        <v>2766400</v>
      </c>
    </row>
    <row r="608" spans="46:48">
      <c r="AT608" s="2">
        <f t="shared" si="55"/>
        <v>4012000</v>
      </c>
      <c r="AU608" s="2">
        <f t="shared" si="55"/>
        <v>4016000</v>
      </c>
      <c r="AV608" s="2">
        <f t="shared" si="53"/>
        <v>2769600</v>
      </c>
    </row>
    <row r="609" spans="46:48">
      <c r="AT609" s="2">
        <f t="shared" ref="AT609:AU624" si="56">+AT608+4000</f>
        <v>4016000</v>
      </c>
      <c r="AU609" s="2">
        <f t="shared" si="56"/>
        <v>4020000</v>
      </c>
      <c r="AV609" s="2">
        <f t="shared" si="53"/>
        <v>2772800</v>
      </c>
    </row>
    <row r="610" spans="46:48">
      <c r="AT610" s="2">
        <f t="shared" si="56"/>
        <v>4020000</v>
      </c>
      <c r="AU610" s="2">
        <f t="shared" si="56"/>
        <v>4024000</v>
      </c>
      <c r="AV610" s="2">
        <f t="shared" si="53"/>
        <v>2776000</v>
      </c>
    </row>
    <row r="611" spans="46:48">
      <c r="AT611" s="2">
        <f t="shared" si="56"/>
        <v>4024000</v>
      </c>
      <c r="AU611" s="2">
        <f t="shared" si="56"/>
        <v>4028000</v>
      </c>
      <c r="AV611" s="2">
        <f t="shared" si="53"/>
        <v>2779200</v>
      </c>
    </row>
    <row r="612" spans="46:48">
      <c r="AT612" s="2">
        <f t="shared" si="56"/>
        <v>4028000</v>
      </c>
      <c r="AU612" s="2">
        <f t="shared" si="56"/>
        <v>4032000</v>
      </c>
      <c r="AV612" s="2">
        <f t="shared" si="53"/>
        <v>2782400</v>
      </c>
    </row>
    <row r="613" spans="46:48">
      <c r="AT613" s="2">
        <f t="shared" si="56"/>
        <v>4032000</v>
      </c>
      <c r="AU613" s="2">
        <f t="shared" si="56"/>
        <v>4036000</v>
      </c>
      <c r="AV613" s="2">
        <f t="shared" si="53"/>
        <v>2785600</v>
      </c>
    </row>
    <row r="614" spans="46:48">
      <c r="AT614" s="2">
        <f t="shared" si="56"/>
        <v>4036000</v>
      </c>
      <c r="AU614" s="2">
        <f t="shared" si="56"/>
        <v>4040000</v>
      </c>
      <c r="AV614" s="2">
        <f t="shared" si="53"/>
        <v>2788800</v>
      </c>
    </row>
    <row r="615" spans="46:48">
      <c r="AT615" s="2">
        <f t="shared" si="56"/>
        <v>4040000</v>
      </c>
      <c r="AU615" s="2">
        <f t="shared" si="56"/>
        <v>4044000</v>
      </c>
      <c r="AV615" s="2">
        <f t="shared" si="53"/>
        <v>2792000</v>
      </c>
    </row>
    <row r="616" spans="46:48">
      <c r="AT616" s="2">
        <f t="shared" si="56"/>
        <v>4044000</v>
      </c>
      <c r="AU616" s="2">
        <f t="shared" si="56"/>
        <v>4048000</v>
      </c>
      <c r="AV616" s="2">
        <f t="shared" si="53"/>
        <v>2795200</v>
      </c>
    </row>
    <row r="617" spans="46:48">
      <c r="AT617" s="2">
        <f t="shared" si="56"/>
        <v>4048000</v>
      </c>
      <c r="AU617" s="2">
        <f t="shared" si="56"/>
        <v>4052000</v>
      </c>
      <c r="AV617" s="2">
        <f t="shared" si="53"/>
        <v>2798400</v>
      </c>
    </row>
    <row r="618" spans="46:48">
      <c r="AT618" s="2">
        <f t="shared" si="56"/>
        <v>4052000</v>
      </c>
      <c r="AU618" s="2">
        <f t="shared" si="56"/>
        <v>4056000</v>
      </c>
      <c r="AV618" s="2">
        <f t="shared" si="53"/>
        <v>2801600</v>
      </c>
    </row>
    <row r="619" spans="46:48">
      <c r="AT619" s="2">
        <f t="shared" si="56"/>
        <v>4056000</v>
      </c>
      <c r="AU619" s="2">
        <f t="shared" si="56"/>
        <v>4060000</v>
      </c>
      <c r="AV619" s="2">
        <f t="shared" si="53"/>
        <v>2804800</v>
      </c>
    </row>
    <row r="620" spans="46:48">
      <c r="AT620" s="2">
        <f t="shared" si="56"/>
        <v>4060000</v>
      </c>
      <c r="AU620" s="2">
        <f t="shared" si="56"/>
        <v>4064000</v>
      </c>
      <c r="AV620" s="2">
        <f t="shared" si="53"/>
        <v>2808000</v>
      </c>
    </row>
    <row r="621" spans="46:48">
      <c r="AT621" s="2">
        <f t="shared" si="56"/>
        <v>4064000</v>
      </c>
      <c r="AU621" s="2">
        <f t="shared" si="56"/>
        <v>4068000</v>
      </c>
      <c r="AV621" s="2">
        <f t="shared" si="53"/>
        <v>2811200</v>
      </c>
    </row>
    <row r="622" spans="46:48">
      <c r="AT622" s="2">
        <f t="shared" si="56"/>
        <v>4068000</v>
      </c>
      <c r="AU622" s="2">
        <f t="shared" si="56"/>
        <v>4072000</v>
      </c>
      <c r="AV622" s="2">
        <f t="shared" si="53"/>
        <v>2814400</v>
      </c>
    </row>
    <row r="623" spans="46:48">
      <c r="AT623" s="2">
        <f t="shared" si="56"/>
        <v>4072000</v>
      </c>
      <c r="AU623" s="2">
        <f t="shared" si="56"/>
        <v>4076000</v>
      </c>
      <c r="AV623" s="2">
        <f t="shared" si="53"/>
        <v>2817600</v>
      </c>
    </row>
    <row r="624" spans="46:48">
      <c r="AT624" s="2">
        <f t="shared" si="56"/>
        <v>4076000</v>
      </c>
      <c r="AU624" s="2">
        <f t="shared" si="56"/>
        <v>4080000</v>
      </c>
      <c r="AV624" s="2">
        <f t="shared" si="53"/>
        <v>2820800</v>
      </c>
    </row>
    <row r="625" spans="46:48">
      <c r="AT625" s="2">
        <f t="shared" ref="AT625:AU640" si="57">+AT624+4000</f>
        <v>4080000</v>
      </c>
      <c r="AU625" s="2">
        <f t="shared" si="57"/>
        <v>4084000</v>
      </c>
      <c r="AV625" s="2">
        <f t="shared" si="53"/>
        <v>2824000</v>
      </c>
    </row>
    <row r="626" spans="46:48">
      <c r="AT626" s="2">
        <f t="shared" si="57"/>
        <v>4084000</v>
      </c>
      <c r="AU626" s="2">
        <f t="shared" si="57"/>
        <v>4088000</v>
      </c>
      <c r="AV626" s="2">
        <f t="shared" si="53"/>
        <v>2827200</v>
      </c>
    </row>
    <row r="627" spans="46:48">
      <c r="AT627" s="2">
        <f t="shared" si="57"/>
        <v>4088000</v>
      </c>
      <c r="AU627" s="2">
        <f t="shared" si="57"/>
        <v>4092000</v>
      </c>
      <c r="AV627" s="2">
        <f t="shared" si="53"/>
        <v>2830400</v>
      </c>
    </row>
    <row r="628" spans="46:48">
      <c r="AT628" s="2">
        <f t="shared" si="57"/>
        <v>4092000</v>
      </c>
      <c r="AU628" s="2">
        <f t="shared" si="57"/>
        <v>4096000</v>
      </c>
      <c r="AV628" s="2">
        <f t="shared" si="53"/>
        <v>2833600</v>
      </c>
    </row>
    <row r="629" spans="46:48">
      <c r="AT629" s="2">
        <f t="shared" si="57"/>
        <v>4096000</v>
      </c>
      <c r="AU629" s="2">
        <f t="shared" si="57"/>
        <v>4100000</v>
      </c>
      <c r="AV629" s="2">
        <f t="shared" si="53"/>
        <v>2836800</v>
      </c>
    </row>
    <row r="630" spans="46:48">
      <c r="AT630" s="2">
        <f t="shared" si="57"/>
        <v>4100000</v>
      </c>
      <c r="AU630" s="2">
        <f t="shared" si="57"/>
        <v>4104000</v>
      </c>
      <c r="AV630" s="2">
        <f t="shared" si="53"/>
        <v>2840000</v>
      </c>
    </row>
    <row r="631" spans="46:48">
      <c r="AT631" s="2">
        <f t="shared" si="57"/>
        <v>4104000</v>
      </c>
      <c r="AU631" s="2">
        <f t="shared" si="57"/>
        <v>4108000</v>
      </c>
      <c r="AV631" s="2">
        <f t="shared" si="53"/>
        <v>2843200</v>
      </c>
    </row>
    <row r="632" spans="46:48">
      <c r="AT632" s="2">
        <f t="shared" si="57"/>
        <v>4108000</v>
      </c>
      <c r="AU632" s="2">
        <f t="shared" si="57"/>
        <v>4112000</v>
      </c>
      <c r="AV632" s="2">
        <f t="shared" si="53"/>
        <v>2846400</v>
      </c>
    </row>
    <row r="633" spans="46:48">
      <c r="AT633" s="2">
        <f t="shared" si="57"/>
        <v>4112000</v>
      </c>
      <c r="AU633" s="2">
        <f t="shared" si="57"/>
        <v>4116000</v>
      </c>
      <c r="AV633" s="2">
        <f t="shared" si="53"/>
        <v>2849600</v>
      </c>
    </row>
    <row r="634" spans="46:48">
      <c r="AT634" s="2">
        <f t="shared" si="57"/>
        <v>4116000</v>
      </c>
      <c r="AU634" s="2">
        <f t="shared" si="57"/>
        <v>4120000</v>
      </c>
      <c r="AV634" s="2">
        <f t="shared" si="53"/>
        <v>2852800</v>
      </c>
    </row>
    <row r="635" spans="46:48">
      <c r="AT635" s="2">
        <f t="shared" si="57"/>
        <v>4120000</v>
      </c>
      <c r="AU635" s="2">
        <f t="shared" si="57"/>
        <v>4124000</v>
      </c>
      <c r="AV635" s="2">
        <f t="shared" ref="AV635:AV698" si="58">+AT635*80/100-440000</f>
        <v>2856000</v>
      </c>
    </row>
    <row r="636" spans="46:48">
      <c r="AT636" s="2">
        <f t="shared" si="57"/>
        <v>4124000</v>
      </c>
      <c r="AU636" s="2">
        <f t="shared" si="57"/>
        <v>4128000</v>
      </c>
      <c r="AV636" s="2">
        <f t="shared" si="58"/>
        <v>2859200</v>
      </c>
    </row>
    <row r="637" spans="46:48">
      <c r="AT637" s="2">
        <f t="shared" si="57"/>
        <v>4128000</v>
      </c>
      <c r="AU637" s="2">
        <f t="shared" si="57"/>
        <v>4132000</v>
      </c>
      <c r="AV637" s="2">
        <f t="shared" si="58"/>
        <v>2862400</v>
      </c>
    </row>
    <row r="638" spans="46:48">
      <c r="AT638" s="2">
        <f t="shared" si="57"/>
        <v>4132000</v>
      </c>
      <c r="AU638" s="2">
        <f t="shared" si="57"/>
        <v>4136000</v>
      </c>
      <c r="AV638" s="2">
        <f t="shared" si="58"/>
        <v>2865600</v>
      </c>
    </row>
    <row r="639" spans="46:48">
      <c r="AT639" s="2">
        <f t="shared" si="57"/>
        <v>4136000</v>
      </c>
      <c r="AU639" s="2">
        <f t="shared" si="57"/>
        <v>4140000</v>
      </c>
      <c r="AV639" s="2">
        <f t="shared" si="58"/>
        <v>2868800</v>
      </c>
    </row>
    <row r="640" spans="46:48">
      <c r="AT640" s="2">
        <f t="shared" si="57"/>
        <v>4140000</v>
      </c>
      <c r="AU640" s="2">
        <f t="shared" si="57"/>
        <v>4144000</v>
      </c>
      <c r="AV640" s="2">
        <f t="shared" si="58"/>
        <v>2872000</v>
      </c>
    </row>
    <row r="641" spans="46:48">
      <c r="AT641" s="2">
        <f t="shared" ref="AT641:AU656" si="59">+AT640+4000</f>
        <v>4144000</v>
      </c>
      <c r="AU641" s="2">
        <f t="shared" si="59"/>
        <v>4148000</v>
      </c>
      <c r="AV641" s="2">
        <f t="shared" si="58"/>
        <v>2875200</v>
      </c>
    </row>
    <row r="642" spans="46:48">
      <c r="AT642" s="2">
        <f t="shared" si="59"/>
        <v>4148000</v>
      </c>
      <c r="AU642" s="2">
        <f t="shared" si="59"/>
        <v>4152000</v>
      </c>
      <c r="AV642" s="2">
        <f t="shared" si="58"/>
        <v>2878400</v>
      </c>
    </row>
    <row r="643" spans="46:48">
      <c r="AT643" s="2">
        <f t="shared" si="59"/>
        <v>4152000</v>
      </c>
      <c r="AU643" s="2">
        <f t="shared" si="59"/>
        <v>4156000</v>
      </c>
      <c r="AV643" s="2">
        <f t="shared" si="58"/>
        <v>2881600</v>
      </c>
    </row>
    <row r="644" spans="46:48">
      <c r="AT644" s="2">
        <f t="shared" si="59"/>
        <v>4156000</v>
      </c>
      <c r="AU644" s="2">
        <f t="shared" si="59"/>
        <v>4160000</v>
      </c>
      <c r="AV644" s="2">
        <f t="shared" si="58"/>
        <v>2884800</v>
      </c>
    </row>
    <row r="645" spans="46:48">
      <c r="AT645" s="2">
        <f t="shared" si="59"/>
        <v>4160000</v>
      </c>
      <c r="AU645" s="2">
        <f t="shared" si="59"/>
        <v>4164000</v>
      </c>
      <c r="AV645" s="2">
        <f t="shared" si="58"/>
        <v>2888000</v>
      </c>
    </row>
    <row r="646" spans="46:48">
      <c r="AT646" s="2">
        <f t="shared" si="59"/>
        <v>4164000</v>
      </c>
      <c r="AU646" s="2">
        <f t="shared" si="59"/>
        <v>4168000</v>
      </c>
      <c r="AV646" s="2">
        <f t="shared" si="58"/>
        <v>2891200</v>
      </c>
    </row>
    <row r="647" spans="46:48">
      <c r="AT647" s="2">
        <f t="shared" si="59"/>
        <v>4168000</v>
      </c>
      <c r="AU647" s="2">
        <f t="shared" si="59"/>
        <v>4172000</v>
      </c>
      <c r="AV647" s="2">
        <f t="shared" si="58"/>
        <v>2894400</v>
      </c>
    </row>
    <row r="648" spans="46:48">
      <c r="AT648" s="2">
        <f t="shared" si="59"/>
        <v>4172000</v>
      </c>
      <c r="AU648" s="2">
        <f t="shared" si="59"/>
        <v>4176000</v>
      </c>
      <c r="AV648" s="2">
        <f t="shared" si="58"/>
        <v>2897600</v>
      </c>
    </row>
    <row r="649" spans="46:48">
      <c r="AT649" s="2">
        <f t="shared" si="59"/>
        <v>4176000</v>
      </c>
      <c r="AU649" s="2">
        <f t="shared" si="59"/>
        <v>4180000</v>
      </c>
      <c r="AV649" s="2">
        <f t="shared" si="58"/>
        <v>2900800</v>
      </c>
    </row>
    <row r="650" spans="46:48">
      <c r="AT650" s="2">
        <f t="shared" si="59"/>
        <v>4180000</v>
      </c>
      <c r="AU650" s="2">
        <f t="shared" si="59"/>
        <v>4184000</v>
      </c>
      <c r="AV650" s="2">
        <f t="shared" si="58"/>
        <v>2904000</v>
      </c>
    </row>
    <row r="651" spans="46:48">
      <c r="AT651" s="2">
        <f t="shared" si="59"/>
        <v>4184000</v>
      </c>
      <c r="AU651" s="2">
        <f t="shared" si="59"/>
        <v>4188000</v>
      </c>
      <c r="AV651" s="2">
        <f t="shared" si="58"/>
        <v>2907200</v>
      </c>
    </row>
    <row r="652" spans="46:48">
      <c r="AT652" s="2">
        <f t="shared" si="59"/>
        <v>4188000</v>
      </c>
      <c r="AU652" s="2">
        <f t="shared" si="59"/>
        <v>4192000</v>
      </c>
      <c r="AV652" s="2">
        <f t="shared" si="58"/>
        <v>2910400</v>
      </c>
    </row>
    <row r="653" spans="46:48">
      <c r="AT653" s="2">
        <f t="shared" si="59"/>
        <v>4192000</v>
      </c>
      <c r="AU653" s="2">
        <f t="shared" si="59"/>
        <v>4196000</v>
      </c>
      <c r="AV653" s="2">
        <f t="shared" si="58"/>
        <v>2913600</v>
      </c>
    </row>
    <row r="654" spans="46:48">
      <c r="AT654" s="2">
        <f t="shared" si="59"/>
        <v>4196000</v>
      </c>
      <c r="AU654" s="2">
        <f t="shared" si="59"/>
        <v>4200000</v>
      </c>
      <c r="AV654" s="2">
        <f t="shared" si="58"/>
        <v>2916800</v>
      </c>
    </row>
    <row r="655" spans="46:48">
      <c r="AT655" s="2">
        <f t="shared" si="59"/>
        <v>4200000</v>
      </c>
      <c r="AU655" s="2">
        <f t="shared" si="59"/>
        <v>4204000</v>
      </c>
      <c r="AV655" s="2">
        <f t="shared" si="58"/>
        <v>2920000</v>
      </c>
    </row>
    <row r="656" spans="46:48">
      <c r="AT656" s="2">
        <f t="shared" si="59"/>
        <v>4204000</v>
      </c>
      <c r="AU656" s="2">
        <f t="shared" si="59"/>
        <v>4208000</v>
      </c>
      <c r="AV656" s="2">
        <f t="shared" si="58"/>
        <v>2923200</v>
      </c>
    </row>
    <row r="657" spans="46:48">
      <c r="AT657" s="2">
        <f t="shared" ref="AT657:AU672" si="60">+AT656+4000</f>
        <v>4208000</v>
      </c>
      <c r="AU657" s="2">
        <f t="shared" si="60"/>
        <v>4212000</v>
      </c>
      <c r="AV657" s="2">
        <f t="shared" si="58"/>
        <v>2926400</v>
      </c>
    </row>
    <row r="658" spans="46:48">
      <c r="AT658" s="2">
        <f t="shared" si="60"/>
        <v>4212000</v>
      </c>
      <c r="AU658" s="2">
        <f t="shared" si="60"/>
        <v>4216000</v>
      </c>
      <c r="AV658" s="2">
        <f t="shared" si="58"/>
        <v>2929600</v>
      </c>
    </row>
    <row r="659" spans="46:48">
      <c r="AT659" s="2">
        <f t="shared" si="60"/>
        <v>4216000</v>
      </c>
      <c r="AU659" s="2">
        <f t="shared" si="60"/>
        <v>4220000</v>
      </c>
      <c r="AV659" s="2">
        <f t="shared" si="58"/>
        <v>2932800</v>
      </c>
    </row>
    <row r="660" spans="46:48">
      <c r="AT660" s="2">
        <f t="shared" si="60"/>
        <v>4220000</v>
      </c>
      <c r="AU660" s="2">
        <f t="shared" si="60"/>
        <v>4224000</v>
      </c>
      <c r="AV660" s="2">
        <f t="shared" si="58"/>
        <v>2936000</v>
      </c>
    </row>
    <row r="661" spans="46:48">
      <c r="AT661" s="2">
        <f t="shared" si="60"/>
        <v>4224000</v>
      </c>
      <c r="AU661" s="2">
        <f t="shared" si="60"/>
        <v>4228000</v>
      </c>
      <c r="AV661" s="2">
        <f t="shared" si="58"/>
        <v>2939200</v>
      </c>
    </row>
    <row r="662" spans="46:48">
      <c r="AT662" s="2">
        <f t="shared" si="60"/>
        <v>4228000</v>
      </c>
      <c r="AU662" s="2">
        <f t="shared" si="60"/>
        <v>4232000</v>
      </c>
      <c r="AV662" s="2">
        <f t="shared" si="58"/>
        <v>2942400</v>
      </c>
    </row>
    <row r="663" spans="46:48">
      <c r="AT663" s="2">
        <f t="shared" si="60"/>
        <v>4232000</v>
      </c>
      <c r="AU663" s="2">
        <f t="shared" si="60"/>
        <v>4236000</v>
      </c>
      <c r="AV663" s="2">
        <f t="shared" si="58"/>
        <v>2945600</v>
      </c>
    </row>
    <row r="664" spans="46:48">
      <c r="AT664" s="2">
        <f t="shared" si="60"/>
        <v>4236000</v>
      </c>
      <c r="AU664" s="2">
        <f t="shared" si="60"/>
        <v>4240000</v>
      </c>
      <c r="AV664" s="2">
        <f t="shared" si="58"/>
        <v>2948800</v>
      </c>
    </row>
    <row r="665" spans="46:48">
      <c r="AT665" s="2">
        <f t="shared" si="60"/>
        <v>4240000</v>
      </c>
      <c r="AU665" s="2">
        <f t="shared" si="60"/>
        <v>4244000</v>
      </c>
      <c r="AV665" s="2">
        <f t="shared" si="58"/>
        <v>2952000</v>
      </c>
    </row>
    <row r="666" spans="46:48">
      <c r="AT666" s="2">
        <f t="shared" si="60"/>
        <v>4244000</v>
      </c>
      <c r="AU666" s="2">
        <f t="shared" si="60"/>
        <v>4248000</v>
      </c>
      <c r="AV666" s="2">
        <f t="shared" si="58"/>
        <v>2955200</v>
      </c>
    </row>
    <row r="667" spans="46:48">
      <c r="AT667" s="2">
        <f t="shared" si="60"/>
        <v>4248000</v>
      </c>
      <c r="AU667" s="2">
        <f t="shared" si="60"/>
        <v>4252000</v>
      </c>
      <c r="AV667" s="2">
        <f t="shared" si="58"/>
        <v>2958400</v>
      </c>
    </row>
    <row r="668" spans="46:48">
      <c r="AT668" s="2">
        <f t="shared" si="60"/>
        <v>4252000</v>
      </c>
      <c r="AU668" s="2">
        <f t="shared" si="60"/>
        <v>4256000</v>
      </c>
      <c r="AV668" s="2">
        <f t="shared" si="58"/>
        <v>2961600</v>
      </c>
    </row>
    <row r="669" spans="46:48">
      <c r="AT669" s="2">
        <f t="shared" si="60"/>
        <v>4256000</v>
      </c>
      <c r="AU669" s="2">
        <f t="shared" si="60"/>
        <v>4260000</v>
      </c>
      <c r="AV669" s="2">
        <f t="shared" si="58"/>
        <v>2964800</v>
      </c>
    </row>
    <row r="670" spans="46:48">
      <c r="AT670" s="2">
        <f t="shared" si="60"/>
        <v>4260000</v>
      </c>
      <c r="AU670" s="2">
        <f t="shared" si="60"/>
        <v>4264000</v>
      </c>
      <c r="AV670" s="2">
        <f t="shared" si="58"/>
        <v>2968000</v>
      </c>
    </row>
    <row r="671" spans="46:48">
      <c r="AT671" s="2">
        <f t="shared" si="60"/>
        <v>4264000</v>
      </c>
      <c r="AU671" s="2">
        <f t="shared" si="60"/>
        <v>4268000</v>
      </c>
      <c r="AV671" s="2">
        <f t="shared" si="58"/>
        <v>2971200</v>
      </c>
    </row>
    <row r="672" spans="46:48">
      <c r="AT672" s="2">
        <f t="shared" si="60"/>
        <v>4268000</v>
      </c>
      <c r="AU672" s="2">
        <f t="shared" si="60"/>
        <v>4272000</v>
      </c>
      <c r="AV672" s="2">
        <f t="shared" si="58"/>
        <v>2974400</v>
      </c>
    </row>
    <row r="673" spans="46:48">
      <c r="AT673" s="2">
        <f t="shared" ref="AT673:AU688" si="61">+AT672+4000</f>
        <v>4272000</v>
      </c>
      <c r="AU673" s="2">
        <f t="shared" si="61"/>
        <v>4276000</v>
      </c>
      <c r="AV673" s="2">
        <f t="shared" si="58"/>
        <v>2977600</v>
      </c>
    </row>
    <row r="674" spans="46:48">
      <c r="AT674" s="2">
        <f t="shared" si="61"/>
        <v>4276000</v>
      </c>
      <c r="AU674" s="2">
        <f t="shared" si="61"/>
        <v>4280000</v>
      </c>
      <c r="AV674" s="2">
        <f t="shared" si="58"/>
        <v>2980800</v>
      </c>
    </row>
    <row r="675" spans="46:48">
      <c r="AT675" s="2">
        <f t="shared" si="61"/>
        <v>4280000</v>
      </c>
      <c r="AU675" s="2">
        <f t="shared" si="61"/>
        <v>4284000</v>
      </c>
      <c r="AV675" s="2">
        <f t="shared" si="58"/>
        <v>2984000</v>
      </c>
    </row>
    <row r="676" spans="46:48">
      <c r="AT676" s="2">
        <f t="shared" si="61"/>
        <v>4284000</v>
      </c>
      <c r="AU676" s="2">
        <f t="shared" si="61"/>
        <v>4288000</v>
      </c>
      <c r="AV676" s="2">
        <f t="shared" si="58"/>
        <v>2987200</v>
      </c>
    </row>
    <row r="677" spans="46:48">
      <c r="AT677" s="2">
        <f t="shared" si="61"/>
        <v>4288000</v>
      </c>
      <c r="AU677" s="2">
        <f t="shared" si="61"/>
        <v>4292000</v>
      </c>
      <c r="AV677" s="2">
        <f t="shared" si="58"/>
        <v>2990400</v>
      </c>
    </row>
    <row r="678" spans="46:48">
      <c r="AT678" s="2">
        <f t="shared" si="61"/>
        <v>4292000</v>
      </c>
      <c r="AU678" s="2">
        <f t="shared" si="61"/>
        <v>4296000</v>
      </c>
      <c r="AV678" s="2">
        <f t="shared" si="58"/>
        <v>2993600</v>
      </c>
    </row>
    <row r="679" spans="46:48">
      <c r="AT679" s="2">
        <f t="shared" si="61"/>
        <v>4296000</v>
      </c>
      <c r="AU679" s="2">
        <f t="shared" si="61"/>
        <v>4300000</v>
      </c>
      <c r="AV679" s="2">
        <f t="shared" si="58"/>
        <v>2996800</v>
      </c>
    </row>
    <row r="680" spans="46:48">
      <c r="AT680" s="2">
        <f t="shared" si="61"/>
        <v>4300000</v>
      </c>
      <c r="AU680" s="2">
        <f t="shared" si="61"/>
        <v>4304000</v>
      </c>
      <c r="AV680" s="2">
        <f t="shared" si="58"/>
        <v>3000000</v>
      </c>
    </row>
    <row r="681" spans="46:48">
      <c r="AT681" s="2">
        <f t="shared" si="61"/>
        <v>4304000</v>
      </c>
      <c r="AU681" s="2">
        <f t="shared" si="61"/>
        <v>4308000</v>
      </c>
      <c r="AV681" s="2">
        <f t="shared" si="58"/>
        <v>3003200</v>
      </c>
    </row>
    <row r="682" spans="46:48">
      <c r="AT682" s="2">
        <f t="shared" si="61"/>
        <v>4308000</v>
      </c>
      <c r="AU682" s="2">
        <f t="shared" si="61"/>
        <v>4312000</v>
      </c>
      <c r="AV682" s="2">
        <f t="shared" si="58"/>
        <v>3006400</v>
      </c>
    </row>
    <row r="683" spans="46:48">
      <c r="AT683" s="2">
        <f t="shared" si="61"/>
        <v>4312000</v>
      </c>
      <c r="AU683" s="2">
        <f t="shared" si="61"/>
        <v>4316000</v>
      </c>
      <c r="AV683" s="2">
        <f t="shared" si="58"/>
        <v>3009600</v>
      </c>
    </row>
    <row r="684" spans="46:48">
      <c r="AT684" s="2">
        <f t="shared" si="61"/>
        <v>4316000</v>
      </c>
      <c r="AU684" s="2">
        <f t="shared" si="61"/>
        <v>4320000</v>
      </c>
      <c r="AV684" s="2">
        <f t="shared" si="58"/>
        <v>3012800</v>
      </c>
    </row>
    <row r="685" spans="46:48">
      <c r="AT685" s="2">
        <f t="shared" si="61"/>
        <v>4320000</v>
      </c>
      <c r="AU685" s="2">
        <f t="shared" si="61"/>
        <v>4324000</v>
      </c>
      <c r="AV685" s="2">
        <f t="shared" si="58"/>
        <v>3016000</v>
      </c>
    </row>
    <row r="686" spans="46:48">
      <c r="AT686" s="2">
        <f t="shared" si="61"/>
        <v>4324000</v>
      </c>
      <c r="AU686" s="2">
        <f t="shared" si="61"/>
        <v>4328000</v>
      </c>
      <c r="AV686" s="2">
        <f t="shared" si="58"/>
        <v>3019200</v>
      </c>
    </row>
    <row r="687" spans="46:48">
      <c r="AT687" s="2">
        <f t="shared" si="61"/>
        <v>4328000</v>
      </c>
      <c r="AU687" s="2">
        <f t="shared" si="61"/>
        <v>4332000</v>
      </c>
      <c r="AV687" s="2">
        <f t="shared" si="58"/>
        <v>3022400</v>
      </c>
    </row>
    <row r="688" spans="46:48">
      <c r="AT688" s="2">
        <f t="shared" si="61"/>
        <v>4332000</v>
      </c>
      <c r="AU688" s="2">
        <f t="shared" si="61"/>
        <v>4336000</v>
      </c>
      <c r="AV688" s="2">
        <f t="shared" si="58"/>
        <v>3025600</v>
      </c>
    </row>
    <row r="689" spans="46:48">
      <c r="AT689" s="2">
        <f t="shared" ref="AT689:AU704" si="62">+AT688+4000</f>
        <v>4336000</v>
      </c>
      <c r="AU689" s="2">
        <f t="shared" si="62"/>
        <v>4340000</v>
      </c>
      <c r="AV689" s="2">
        <f t="shared" si="58"/>
        <v>3028800</v>
      </c>
    </row>
    <row r="690" spans="46:48">
      <c r="AT690" s="2">
        <f t="shared" si="62"/>
        <v>4340000</v>
      </c>
      <c r="AU690" s="2">
        <f t="shared" si="62"/>
        <v>4344000</v>
      </c>
      <c r="AV690" s="2">
        <f t="shared" si="58"/>
        <v>3032000</v>
      </c>
    </row>
    <row r="691" spans="46:48">
      <c r="AT691" s="2">
        <f t="shared" si="62"/>
        <v>4344000</v>
      </c>
      <c r="AU691" s="2">
        <f t="shared" si="62"/>
        <v>4348000</v>
      </c>
      <c r="AV691" s="2">
        <f t="shared" si="58"/>
        <v>3035200</v>
      </c>
    </row>
    <row r="692" spans="46:48">
      <c r="AT692" s="2">
        <f t="shared" si="62"/>
        <v>4348000</v>
      </c>
      <c r="AU692" s="2">
        <f t="shared" si="62"/>
        <v>4352000</v>
      </c>
      <c r="AV692" s="2">
        <f t="shared" si="58"/>
        <v>3038400</v>
      </c>
    </row>
    <row r="693" spans="46:48">
      <c r="AT693" s="2">
        <f t="shared" si="62"/>
        <v>4352000</v>
      </c>
      <c r="AU693" s="2">
        <f t="shared" si="62"/>
        <v>4356000</v>
      </c>
      <c r="AV693" s="2">
        <f t="shared" si="58"/>
        <v>3041600</v>
      </c>
    </row>
    <row r="694" spans="46:48">
      <c r="AT694" s="2">
        <f t="shared" si="62"/>
        <v>4356000</v>
      </c>
      <c r="AU694" s="2">
        <f t="shared" si="62"/>
        <v>4360000</v>
      </c>
      <c r="AV694" s="2">
        <f t="shared" si="58"/>
        <v>3044800</v>
      </c>
    </row>
    <row r="695" spans="46:48">
      <c r="AT695" s="2">
        <f t="shared" si="62"/>
        <v>4360000</v>
      </c>
      <c r="AU695" s="2">
        <f t="shared" si="62"/>
        <v>4364000</v>
      </c>
      <c r="AV695" s="2">
        <f t="shared" si="58"/>
        <v>3048000</v>
      </c>
    </row>
    <row r="696" spans="46:48">
      <c r="AT696" s="2">
        <f t="shared" si="62"/>
        <v>4364000</v>
      </c>
      <c r="AU696" s="2">
        <f t="shared" si="62"/>
        <v>4368000</v>
      </c>
      <c r="AV696" s="2">
        <f t="shared" si="58"/>
        <v>3051200</v>
      </c>
    </row>
    <row r="697" spans="46:48">
      <c r="AT697" s="2">
        <f t="shared" si="62"/>
        <v>4368000</v>
      </c>
      <c r="AU697" s="2">
        <f t="shared" si="62"/>
        <v>4372000</v>
      </c>
      <c r="AV697" s="2">
        <f t="shared" si="58"/>
        <v>3054400</v>
      </c>
    </row>
    <row r="698" spans="46:48">
      <c r="AT698" s="2">
        <f t="shared" si="62"/>
        <v>4372000</v>
      </c>
      <c r="AU698" s="2">
        <f t="shared" si="62"/>
        <v>4376000</v>
      </c>
      <c r="AV698" s="2">
        <f t="shared" si="58"/>
        <v>3057600</v>
      </c>
    </row>
    <row r="699" spans="46:48">
      <c r="AT699" s="2">
        <f t="shared" si="62"/>
        <v>4376000</v>
      </c>
      <c r="AU699" s="2">
        <f t="shared" si="62"/>
        <v>4380000</v>
      </c>
      <c r="AV699" s="2">
        <f t="shared" ref="AV699:AV762" si="63">+AT699*80/100-440000</f>
        <v>3060800</v>
      </c>
    </row>
    <row r="700" spans="46:48">
      <c r="AT700" s="2">
        <f t="shared" si="62"/>
        <v>4380000</v>
      </c>
      <c r="AU700" s="2">
        <f t="shared" si="62"/>
        <v>4384000</v>
      </c>
      <c r="AV700" s="2">
        <f t="shared" si="63"/>
        <v>3064000</v>
      </c>
    </row>
    <row r="701" spans="46:48">
      <c r="AT701" s="2">
        <f t="shared" si="62"/>
        <v>4384000</v>
      </c>
      <c r="AU701" s="2">
        <f t="shared" si="62"/>
        <v>4388000</v>
      </c>
      <c r="AV701" s="2">
        <f t="shared" si="63"/>
        <v>3067200</v>
      </c>
    </row>
    <row r="702" spans="46:48">
      <c r="AT702" s="2">
        <f t="shared" si="62"/>
        <v>4388000</v>
      </c>
      <c r="AU702" s="2">
        <f t="shared" si="62"/>
        <v>4392000</v>
      </c>
      <c r="AV702" s="2">
        <f t="shared" si="63"/>
        <v>3070400</v>
      </c>
    </row>
    <row r="703" spans="46:48">
      <c r="AT703" s="2">
        <f t="shared" si="62"/>
        <v>4392000</v>
      </c>
      <c r="AU703" s="2">
        <f t="shared" si="62"/>
        <v>4396000</v>
      </c>
      <c r="AV703" s="2">
        <f t="shared" si="63"/>
        <v>3073600</v>
      </c>
    </row>
    <row r="704" spans="46:48">
      <c r="AT704" s="2">
        <f t="shared" si="62"/>
        <v>4396000</v>
      </c>
      <c r="AU704" s="2">
        <f t="shared" si="62"/>
        <v>4400000</v>
      </c>
      <c r="AV704" s="2">
        <f t="shared" si="63"/>
        <v>3076800</v>
      </c>
    </row>
    <row r="705" spans="46:48">
      <c r="AT705" s="2">
        <f t="shared" ref="AT705:AU720" si="64">+AT704+4000</f>
        <v>4400000</v>
      </c>
      <c r="AU705" s="2">
        <f t="shared" si="64"/>
        <v>4404000</v>
      </c>
      <c r="AV705" s="2">
        <f t="shared" si="63"/>
        <v>3080000</v>
      </c>
    </row>
    <row r="706" spans="46:48">
      <c r="AT706" s="2">
        <f t="shared" si="64"/>
        <v>4404000</v>
      </c>
      <c r="AU706" s="2">
        <f t="shared" si="64"/>
        <v>4408000</v>
      </c>
      <c r="AV706" s="2">
        <f t="shared" si="63"/>
        <v>3083200</v>
      </c>
    </row>
    <row r="707" spans="46:48">
      <c r="AT707" s="2">
        <f t="shared" si="64"/>
        <v>4408000</v>
      </c>
      <c r="AU707" s="2">
        <f t="shared" si="64"/>
        <v>4412000</v>
      </c>
      <c r="AV707" s="2">
        <f t="shared" si="63"/>
        <v>3086400</v>
      </c>
    </row>
    <row r="708" spans="46:48">
      <c r="AT708" s="2">
        <f t="shared" si="64"/>
        <v>4412000</v>
      </c>
      <c r="AU708" s="2">
        <f t="shared" si="64"/>
        <v>4416000</v>
      </c>
      <c r="AV708" s="2">
        <f t="shared" si="63"/>
        <v>3089600</v>
      </c>
    </row>
    <row r="709" spans="46:48">
      <c r="AT709" s="2">
        <f t="shared" si="64"/>
        <v>4416000</v>
      </c>
      <c r="AU709" s="2">
        <f t="shared" si="64"/>
        <v>4420000</v>
      </c>
      <c r="AV709" s="2">
        <f t="shared" si="63"/>
        <v>3092800</v>
      </c>
    </row>
    <row r="710" spans="46:48">
      <c r="AT710" s="2">
        <f t="shared" si="64"/>
        <v>4420000</v>
      </c>
      <c r="AU710" s="2">
        <f t="shared" si="64"/>
        <v>4424000</v>
      </c>
      <c r="AV710" s="2">
        <f t="shared" si="63"/>
        <v>3096000</v>
      </c>
    </row>
    <row r="711" spans="46:48">
      <c r="AT711" s="2">
        <f t="shared" si="64"/>
        <v>4424000</v>
      </c>
      <c r="AU711" s="2">
        <f t="shared" si="64"/>
        <v>4428000</v>
      </c>
      <c r="AV711" s="2">
        <f t="shared" si="63"/>
        <v>3099200</v>
      </c>
    </row>
    <row r="712" spans="46:48">
      <c r="AT712" s="2">
        <f t="shared" si="64"/>
        <v>4428000</v>
      </c>
      <c r="AU712" s="2">
        <f t="shared" si="64"/>
        <v>4432000</v>
      </c>
      <c r="AV712" s="2">
        <f t="shared" si="63"/>
        <v>3102400</v>
      </c>
    </row>
    <row r="713" spans="46:48">
      <c r="AT713" s="2">
        <f t="shared" si="64"/>
        <v>4432000</v>
      </c>
      <c r="AU713" s="2">
        <f t="shared" si="64"/>
        <v>4436000</v>
      </c>
      <c r="AV713" s="2">
        <f t="shared" si="63"/>
        <v>3105600</v>
      </c>
    </row>
    <row r="714" spans="46:48">
      <c r="AT714" s="2">
        <f t="shared" si="64"/>
        <v>4436000</v>
      </c>
      <c r="AU714" s="2">
        <f t="shared" si="64"/>
        <v>4440000</v>
      </c>
      <c r="AV714" s="2">
        <f t="shared" si="63"/>
        <v>3108800</v>
      </c>
    </row>
    <row r="715" spans="46:48">
      <c r="AT715" s="2">
        <f t="shared" si="64"/>
        <v>4440000</v>
      </c>
      <c r="AU715" s="2">
        <f t="shared" si="64"/>
        <v>4444000</v>
      </c>
      <c r="AV715" s="2">
        <f t="shared" si="63"/>
        <v>3112000</v>
      </c>
    </row>
    <row r="716" spans="46:48">
      <c r="AT716" s="2">
        <f t="shared" si="64"/>
        <v>4444000</v>
      </c>
      <c r="AU716" s="2">
        <f t="shared" si="64"/>
        <v>4448000</v>
      </c>
      <c r="AV716" s="2">
        <f t="shared" si="63"/>
        <v>3115200</v>
      </c>
    </row>
    <row r="717" spans="46:48">
      <c r="AT717" s="2">
        <f t="shared" si="64"/>
        <v>4448000</v>
      </c>
      <c r="AU717" s="2">
        <f t="shared" si="64"/>
        <v>4452000</v>
      </c>
      <c r="AV717" s="2">
        <f t="shared" si="63"/>
        <v>3118400</v>
      </c>
    </row>
    <row r="718" spans="46:48">
      <c r="AT718" s="2">
        <f t="shared" si="64"/>
        <v>4452000</v>
      </c>
      <c r="AU718" s="2">
        <f t="shared" si="64"/>
        <v>4456000</v>
      </c>
      <c r="AV718" s="2">
        <f t="shared" si="63"/>
        <v>3121600</v>
      </c>
    </row>
    <row r="719" spans="46:48">
      <c r="AT719" s="2">
        <f t="shared" si="64"/>
        <v>4456000</v>
      </c>
      <c r="AU719" s="2">
        <f t="shared" si="64"/>
        <v>4460000</v>
      </c>
      <c r="AV719" s="2">
        <f t="shared" si="63"/>
        <v>3124800</v>
      </c>
    </row>
    <row r="720" spans="46:48">
      <c r="AT720" s="2">
        <f t="shared" si="64"/>
        <v>4460000</v>
      </c>
      <c r="AU720" s="2">
        <f t="shared" si="64"/>
        <v>4464000</v>
      </c>
      <c r="AV720" s="2">
        <f t="shared" si="63"/>
        <v>3128000</v>
      </c>
    </row>
    <row r="721" spans="46:48">
      <c r="AT721" s="2">
        <f t="shared" ref="AT721:AU736" si="65">+AT720+4000</f>
        <v>4464000</v>
      </c>
      <c r="AU721" s="2">
        <f t="shared" si="65"/>
        <v>4468000</v>
      </c>
      <c r="AV721" s="2">
        <f t="shared" si="63"/>
        <v>3131200</v>
      </c>
    </row>
    <row r="722" spans="46:48">
      <c r="AT722" s="2">
        <f t="shared" si="65"/>
        <v>4468000</v>
      </c>
      <c r="AU722" s="2">
        <f t="shared" si="65"/>
        <v>4472000</v>
      </c>
      <c r="AV722" s="2">
        <f t="shared" si="63"/>
        <v>3134400</v>
      </c>
    </row>
    <row r="723" spans="46:48">
      <c r="AT723" s="2">
        <f t="shared" si="65"/>
        <v>4472000</v>
      </c>
      <c r="AU723" s="2">
        <f t="shared" si="65"/>
        <v>4476000</v>
      </c>
      <c r="AV723" s="2">
        <f t="shared" si="63"/>
        <v>3137600</v>
      </c>
    </row>
    <row r="724" spans="46:48">
      <c r="AT724" s="2">
        <f t="shared" si="65"/>
        <v>4476000</v>
      </c>
      <c r="AU724" s="2">
        <f t="shared" si="65"/>
        <v>4480000</v>
      </c>
      <c r="AV724" s="2">
        <f t="shared" si="63"/>
        <v>3140800</v>
      </c>
    </row>
    <row r="725" spans="46:48">
      <c r="AT725" s="2">
        <f t="shared" si="65"/>
        <v>4480000</v>
      </c>
      <c r="AU725" s="2">
        <f t="shared" si="65"/>
        <v>4484000</v>
      </c>
      <c r="AV725" s="2">
        <f t="shared" si="63"/>
        <v>3144000</v>
      </c>
    </row>
    <row r="726" spans="46:48">
      <c r="AT726" s="2">
        <f t="shared" si="65"/>
        <v>4484000</v>
      </c>
      <c r="AU726" s="2">
        <f t="shared" si="65"/>
        <v>4488000</v>
      </c>
      <c r="AV726" s="2">
        <f t="shared" si="63"/>
        <v>3147200</v>
      </c>
    </row>
    <row r="727" spans="46:48">
      <c r="AT727" s="2">
        <f t="shared" si="65"/>
        <v>4488000</v>
      </c>
      <c r="AU727" s="2">
        <f t="shared" si="65"/>
        <v>4492000</v>
      </c>
      <c r="AV727" s="2">
        <f t="shared" si="63"/>
        <v>3150400</v>
      </c>
    </row>
    <row r="728" spans="46:48">
      <c r="AT728" s="2">
        <f t="shared" si="65"/>
        <v>4492000</v>
      </c>
      <c r="AU728" s="2">
        <f t="shared" si="65"/>
        <v>4496000</v>
      </c>
      <c r="AV728" s="2">
        <f t="shared" si="63"/>
        <v>3153600</v>
      </c>
    </row>
    <row r="729" spans="46:48">
      <c r="AT729" s="2">
        <f t="shared" si="65"/>
        <v>4496000</v>
      </c>
      <c r="AU729" s="2">
        <f t="shared" si="65"/>
        <v>4500000</v>
      </c>
      <c r="AV729" s="2">
        <f t="shared" si="63"/>
        <v>3156800</v>
      </c>
    </row>
    <row r="730" spans="46:48">
      <c r="AT730" s="2">
        <f t="shared" si="65"/>
        <v>4500000</v>
      </c>
      <c r="AU730" s="2">
        <f t="shared" si="65"/>
        <v>4504000</v>
      </c>
      <c r="AV730" s="2">
        <f t="shared" si="63"/>
        <v>3160000</v>
      </c>
    </row>
    <row r="731" spans="46:48">
      <c r="AT731" s="2">
        <f t="shared" si="65"/>
        <v>4504000</v>
      </c>
      <c r="AU731" s="2">
        <f t="shared" si="65"/>
        <v>4508000</v>
      </c>
      <c r="AV731" s="2">
        <f t="shared" si="63"/>
        <v>3163200</v>
      </c>
    </row>
    <row r="732" spans="46:48">
      <c r="AT732" s="2">
        <f t="shared" si="65"/>
        <v>4508000</v>
      </c>
      <c r="AU732" s="2">
        <f t="shared" si="65"/>
        <v>4512000</v>
      </c>
      <c r="AV732" s="2">
        <f t="shared" si="63"/>
        <v>3166400</v>
      </c>
    </row>
    <row r="733" spans="46:48">
      <c r="AT733" s="2">
        <f t="shared" si="65"/>
        <v>4512000</v>
      </c>
      <c r="AU733" s="2">
        <f t="shared" si="65"/>
        <v>4516000</v>
      </c>
      <c r="AV733" s="2">
        <f t="shared" si="63"/>
        <v>3169600</v>
      </c>
    </row>
    <row r="734" spans="46:48">
      <c r="AT734" s="2">
        <f t="shared" si="65"/>
        <v>4516000</v>
      </c>
      <c r="AU734" s="2">
        <f t="shared" si="65"/>
        <v>4520000</v>
      </c>
      <c r="AV734" s="2">
        <f t="shared" si="63"/>
        <v>3172800</v>
      </c>
    </row>
    <row r="735" spans="46:48">
      <c r="AT735" s="2">
        <f t="shared" si="65"/>
        <v>4520000</v>
      </c>
      <c r="AU735" s="2">
        <f t="shared" si="65"/>
        <v>4524000</v>
      </c>
      <c r="AV735" s="2">
        <f t="shared" si="63"/>
        <v>3176000</v>
      </c>
    </row>
    <row r="736" spans="46:48">
      <c r="AT736" s="2">
        <f t="shared" si="65"/>
        <v>4524000</v>
      </c>
      <c r="AU736" s="2">
        <f t="shared" si="65"/>
        <v>4528000</v>
      </c>
      <c r="AV736" s="2">
        <f t="shared" si="63"/>
        <v>3179200</v>
      </c>
    </row>
    <row r="737" spans="46:48">
      <c r="AT737" s="2">
        <f t="shared" ref="AT737:AU752" si="66">+AT736+4000</f>
        <v>4528000</v>
      </c>
      <c r="AU737" s="2">
        <f t="shared" si="66"/>
        <v>4532000</v>
      </c>
      <c r="AV737" s="2">
        <f t="shared" si="63"/>
        <v>3182400</v>
      </c>
    </row>
    <row r="738" spans="46:48">
      <c r="AT738" s="2">
        <f t="shared" si="66"/>
        <v>4532000</v>
      </c>
      <c r="AU738" s="2">
        <f t="shared" si="66"/>
        <v>4536000</v>
      </c>
      <c r="AV738" s="2">
        <f t="shared" si="63"/>
        <v>3185600</v>
      </c>
    </row>
    <row r="739" spans="46:48">
      <c r="AT739" s="2">
        <f t="shared" si="66"/>
        <v>4536000</v>
      </c>
      <c r="AU739" s="2">
        <f t="shared" si="66"/>
        <v>4540000</v>
      </c>
      <c r="AV739" s="2">
        <f t="shared" si="63"/>
        <v>3188800</v>
      </c>
    </row>
    <row r="740" spans="46:48">
      <c r="AT740" s="2">
        <f t="shared" si="66"/>
        <v>4540000</v>
      </c>
      <c r="AU740" s="2">
        <f t="shared" si="66"/>
        <v>4544000</v>
      </c>
      <c r="AV740" s="2">
        <f t="shared" si="63"/>
        <v>3192000</v>
      </c>
    </row>
    <row r="741" spans="46:48">
      <c r="AT741" s="2">
        <f t="shared" si="66"/>
        <v>4544000</v>
      </c>
      <c r="AU741" s="2">
        <f t="shared" si="66"/>
        <v>4548000</v>
      </c>
      <c r="AV741" s="2">
        <f t="shared" si="63"/>
        <v>3195200</v>
      </c>
    </row>
    <row r="742" spans="46:48">
      <c r="AT742" s="2">
        <f t="shared" si="66"/>
        <v>4548000</v>
      </c>
      <c r="AU742" s="2">
        <f t="shared" si="66"/>
        <v>4552000</v>
      </c>
      <c r="AV742" s="2">
        <f t="shared" si="63"/>
        <v>3198400</v>
      </c>
    </row>
    <row r="743" spans="46:48">
      <c r="AT743" s="2">
        <f t="shared" si="66"/>
        <v>4552000</v>
      </c>
      <c r="AU743" s="2">
        <f t="shared" si="66"/>
        <v>4556000</v>
      </c>
      <c r="AV743" s="2">
        <f t="shared" si="63"/>
        <v>3201600</v>
      </c>
    </row>
    <row r="744" spans="46:48">
      <c r="AT744" s="2">
        <f t="shared" si="66"/>
        <v>4556000</v>
      </c>
      <c r="AU744" s="2">
        <f t="shared" si="66"/>
        <v>4560000</v>
      </c>
      <c r="AV744" s="2">
        <f t="shared" si="63"/>
        <v>3204800</v>
      </c>
    </row>
    <row r="745" spans="46:48">
      <c r="AT745" s="2">
        <f t="shared" si="66"/>
        <v>4560000</v>
      </c>
      <c r="AU745" s="2">
        <f t="shared" si="66"/>
        <v>4564000</v>
      </c>
      <c r="AV745" s="2">
        <f t="shared" si="63"/>
        <v>3208000</v>
      </c>
    </row>
    <row r="746" spans="46:48">
      <c r="AT746" s="2">
        <f t="shared" si="66"/>
        <v>4564000</v>
      </c>
      <c r="AU746" s="2">
        <f t="shared" si="66"/>
        <v>4568000</v>
      </c>
      <c r="AV746" s="2">
        <f t="shared" si="63"/>
        <v>3211200</v>
      </c>
    </row>
    <row r="747" spans="46:48">
      <c r="AT747" s="2">
        <f t="shared" si="66"/>
        <v>4568000</v>
      </c>
      <c r="AU747" s="2">
        <f t="shared" si="66"/>
        <v>4572000</v>
      </c>
      <c r="AV747" s="2">
        <f t="shared" si="63"/>
        <v>3214400</v>
      </c>
    </row>
    <row r="748" spans="46:48">
      <c r="AT748" s="2">
        <f t="shared" si="66"/>
        <v>4572000</v>
      </c>
      <c r="AU748" s="2">
        <f t="shared" si="66"/>
        <v>4576000</v>
      </c>
      <c r="AV748" s="2">
        <f t="shared" si="63"/>
        <v>3217600</v>
      </c>
    </row>
    <row r="749" spans="46:48">
      <c r="AT749" s="2">
        <f t="shared" si="66"/>
        <v>4576000</v>
      </c>
      <c r="AU749" s="2">
        <f t="shared" si="66"/>
        <v>4580000</v>
      </c>
      <c r="AV749" s="2">
        <f t="shared" si="63"/>
        <v>3220800</v>
      </c>
    </row>
    <row r="750" spans="46:48">
      <c r="AT750" s="2">
        <f t="shared" si="66"/>
        <v>4580000</v>
      </c>
      <c r="AU750" s="2">
        <f t="shared" si="66"/>
        <v>4584000</v>
      </c>
      <c r="AV750" s="2">
        <f t="shared" si="63"/>
        <v>3224000</v>
      </c>
    </row>
    <row r="751" spans="46:48">
      <c r="AT751" s="2">
        <f t="shared" si="66"/>
        <v>4584000</v>
      </c>
      <c r="AU751" s="2">
        <f t="shared" si="66"/>
        <v>4588000</v>
      </c>
      <c r="AV751" s="2">
        <f t="shared" si="63"/>
        <v>3227200</v>
      </c>
    </row>
    <row r="752" spans="46:48">
      <c r="AT752" s="2">
        <f t="shared" si="66"/>
        <v>4588000</v>
      </c>
      <c r="AU752" s="2">
        <f t="shared" si="66"/>
        <v>4592000</v>
      </c>
      <c r="AV752" s="2">
        <f t="shared" si="63"/>
        <v>3230400</v>
      </c>
    </row>
    <row r="753" spans="46:48">
      <c r="AT753" s="2">
        <f t="shared" ref="AT753:AU768" si="67">+AT752+4000</f>
        <v>4592000</v>
      </c>
      <c r="AU753" s="2">
        <f t="shared" si="67"/>
        <v>4596000</v>
      </c>
      <c r="AV753" s="2">
        <f t="shared" si="63"/>
        <v>3233600</v>
      </c>
    </row>
    <row r="754" spans="46:48">
      <c r="AT754" s="2">
        <f t="shared" si="67"/>
        <v>4596000</v>
      </c>
      <c r="AU754" s="2">
        <f t="shared" si="67"/>
        <v>4600000</v>
      </c>
      <c r="AV754" s="2">
        <f t="shared" si="63"/>
        <v>3236800</v>
      </c>
    </row>
    <row r="755" spans="46:48">
      <c r="AT755" s="2">
        <f t="shared" si="67"/>
        <v>4600000</v>
      </c>
      <c r="AU755" s="2">
        <f t="shared" si="67"/>
        <v>4604000</v>
      </c>
      <c r="AV755" s="2">
        <f t="shared" si="63"/>
        <v>3240000</v>
      </c>
    </row>
    <row r="756" spans="46:48">
      <c r="AT756" s="2">
        <f t="shared" si="67"/>
        <v>4604000</v>
      </c>
      <c r="AU756" s="2">
        <f t="shared" si="67"/>
        <v>4608000</v>
      </c>
      <c r="AV756" s="2">
        <f t="shared" si="63"/>
        <v>3243200</v>
      </c>
    </row>
    <row r="757" spans="46:48">
      <c r="AT757" s="2">
        <f t="shared" si="67"/>
        <v>4608000</v>
      </c>
      <c r="AU757" s="2">
        <f t="shared" si="67"/>
        <v>4612000</v>
      </c>
      <c r="AV757" s="2">
        <f t="shared" si="63"/>
        <v>3246400</v>
      </c>
    </row>
    <row r="758" spans="46:48">
      <c r="AT758" s="2">
        <f t="shared" si="67"/>
        <v>4612000</v>
      </c>
      <c r="AU758" s="2">
        <f t="shared" si="67"/>
        <v>4616000</v>
      </c>
      <c r="AV758" s="2">
        <f t="shared" si="63"/>
        <v>3249600</v>
      </c>
    </row>
    <row r="759" spans="46:48">
      <c r="AT759" s="2">
        <f t="shared" si="67"/>
        <v>4616000</v>
      </c>
      <c r="AU759" s="2">
        <f t="shared" si="67"/>
        <v>4620000</v>
      </c>
      <c r="AV759" s="2">
        <f t="shared" si="63"/>
        <v>3252800</v>
      </c>
    </row>
    <row r="760" spans="46:48">
      <c r="AT760" s="2">
        <f t="shared" si="67"/>
        <v>4620000</v>
      </c>
      <c r="AU760" s="2">
        <f t="shared" si="67"/>
        <v>4624000</v>
      </c>
      <c r="AV760" s="2">
        <f t="shared" si="63"/>
        <v>3256000</v>
      </c>
    </row>
    <row r="761" spans="46:48">
      <c r="AT761" s="2">
        <f t="shared" si="67"/>
        <v>4624000</v>
      </c>
      <c r="AU761" s="2">
        <f t="shared" si="67"/>
        <v>4628000</v>
      </c>
      <c r="AV761" s="2">
        <f t="shared" si="63"/>
        <v>3259200</v>
      </c>
    </row>
    <row r="762" spans="46:48">
      <c r="AT762" s="2">
        <f t="shared" si="67"/>
        <v>4628000</v>
      </c>
      <c r="AU762" s="2">
        <f t="shared" si="67"/>
        <v>4632000</v>
      </c>
      <c r="AV762" s="2">
        <f t="shared" si="63"/>
        <v>3262400</v>
      </c>
    </row>
    <row r="763" spans="46:48">
      <c r="AT763" s="2">
        <f t="shared" si="67"/>
        <v>4632000</v>
      </c>
      <c r="AU763" s="2">
        <f t="shared" si="67"/>
        <v>4636000</v>
      </c>
      <c r="AV763" s="2">
        <f t="shared" ref="AV763:AV826" si="68">+AT763*80/100-440000</f>
        <v>3265600</v>
      </c>
    </row>
    <row r="764" spans="46:48">
      <c r="AT764" s="2">
        <f t="shared" si="67"/>
        <v>4636000</v>
      </c>
      <c r="AU764" s="2">
        <f t="shared" si="67"/>
        <v>4640000</v>
      </c>
      <c r="AV764" s="2">
        <f t="shared" si="68"/>
        <v>3268800</v>
      </c>
    </row>
    <row r="765" spans="46:48">
      <c r="AT765" s="2">
        <f t="shared" si="67"/>
        <v>4640000</v>
      </c>
      <c r="AU765" s="2">
        <f t="shared" si="67"/>
        <v>4644000</v>
      </c>
      <c r="AV765" s="2">
        <f t="shared" si="68"/>
        <v>3272000</v>
      </c>
    </row>
    <row r="766" spans="46:48">
      <c r="AT766" s="2">
        <f t="shared" si="67"/>
        <v>4644000</v>
      </c>
      <c r="AU766" s="2">
        <f t="shared" si="67"/>
        <v>4648000</v>
      </c>
      <c r="AV766" s="2">
        <f t="shared" si="68"/>
        <v>3275200</v>
      </c>
    </row>
    <row r="767" spans="46:48">
      <c r="AT767" s="2">
        <f t="shared" si="67"/>
        <v>4648000</v>
      </c>
      <c r="AU767" s="2">
        <f t="shared" si="67"/>
        <v>4652000</v>
      </c>
      <c r="AV767" s="2">
        <f t="shared" si="68"/>
        <v>3278400</v>
      </c>
    </row>
    <row r="768" spans="46:48">
      <c r="AT768" s="2">
        <f t="shared" si="67"/>
        <v>4652000</v>
      </c>
      <c r="AU768" s="2">
        <f t="shared" si="67"/>
        <v>4656000</v>
      </c>
      <c r="AV768" s="2">
        <f t="shared" si="68"/>
        <v>3281600</v>
      </c>
    </row>
    <row r="769" spans="46:48">
      <c r="AT769" s="2">
        <f t="shared" ref="AT769:AU784" si="69">+AT768+4000</f>
        <v>4656000</v>
      </c>
      <c r="AU769" s="2">
        <f t="shared" si="69"/>
        <v>4660000</v>
      </c>
      <c r="AV769" s="2">
        <f t="shared" si="68"/>
        <v>3284800</v>
      </c>
    </row>
    <row r="770" spans="46:48">
      <c r="AT770" s="2">
        <f t="shared" si="69"/>
        <v>4660000</v>
      </c>
      <c r="AU770" s="2">
        <f t="shared" si="69"/>
        <v>4664000</v>
      </c>
      <c r="AV770" s="2">
        <f t="shared" si="68"/>
        <v>3288000</v>
      </c>
    </row>
    <row r="771" spans="46:48">
      <c r="AT771" s="2">
        <f t="shared" si="69"/>
        <v>4664000</v>
      </c>
      <c r="AU771" s="2">
        <f t="shared" si="69"/>
        <v>4668000</v>
      </c>
      <c r="AV771" s="2">
        <f t="shared" si="68"/>
        <v>3291200</v>
      </c>
    </row>
    <row r="772" spans="46:48">
      <c r="AT772" s="2">
        <f t="shared" si="69"/>
        <v>4668000</v>
      </c>
      <c r="AU772" s="2">
        <f t="shared" si="69"/>
        <v>4672000</v>
      </c>
      <c r="AV772" s="2">
        <f t="shared" si="68"/>
        <v>3294400</v>
      </c>
    </row>
    <row r="773" spans="46:48">
      <c r="AT773" s="2">
        <f t="shared" si="69"/>
        <v>4672000</v>
      </c>
      <c r="AU773" s="2">
        <f t="shared" si="69"/>
        <v>4676000</v>
      </c>
      <c r="AV773" s="2">
        <f t="shared" si="68"/>
        <v>3297600</v>
      </c>
    </row>
    <row r="774" spans="46:48">
      <c r="AT774" s="2">
        <f t="shared" si="69"/>
        <v>4676000</v>
      </c>
      <c r="AU774" s="2">
        <f t="shared" si="69"/>
        <v>4680000</v>
      </c>
      <c r="AV774" s="2">
        <f t="shared" si="68"/>
        <v>3300800</v>
      </c>
    </row>
    <row r="775" spans="46:48">
      <c r="AT775" s="2">
        <f t="shared" si="69"/>
        <v>4680000</v>
      </c>
      <c r="AU775" s="2">
        <f t="shared" si="69"/>
        <v>4684000</v>
      </c>
      <c r="AV775" s="2">
        <f t="shared" si="68"/>
        <v>3304000</v>
      </c>
    </row>
    <row r="776" spans="46:48">
      <c r="AT776" s="2">
        <f t="shared" si="69"/>
        <v>4684000</v>
      </c>
      <c r="AU776" s="2">
        <f t="shared" si="69"/>
        <v>4688000</v>
      </c>
      <c r="AV776" s="2">
        <f t="shared" si="68"/>
        <v>3307200</v>
      </c>
    </row>
    <row r="777" spans="46:48">
      <c r="AT777" s="2">
        <f t="shared" si="69"/>
        <v>4688000</v>
      </c>
      <c r="AU777" s="2">
        <f t="shared" si="69"/>
        <v>4692000</v>
      </c>
      <c r="AV777" s="2">
        <f t="shared" si="68"/>
        <v>3310400</v>
      </c>
    </row>
    <row r="778" spans="46:48">
      <c r="AT778" s="2">
        <f t="shared" si="69"/>
        <v>4692000</v>
      </c>
      <c r="AU778" s="2">
        <f t="shared" si="69"/>
        <v>4696000</v>
      </c>
      <c r="AV778" s="2">
        <f t="shared" si="68"/>
        <v>3313600</v>
      </c>
    </row>
    <row r="779" spans="46:48">
      <c r="AT779" s="2">
        <f t="shared" si="69"/>
        <v>4696000</v>
      </c>
      <c r="AU779" s="2">
        <f t="shared" si="69"/>
        <v>4700000</v>
      </c>
      <c r="AV779" s="2">
        <f t="shared" si="68"/>
        <v>3316800</v>
      </c>
    </row>
    <row r="780" spans="46:48">
      <c r="AT780" s="2">
        <f t="shared" si="69"/>
        <v>4700000</v>
      </c>
      <c r="AU780" s="2">
        <f t="shared" si="69"/>
        <v>4704000</v>
      </c>
      <c r="AV780" s="2">
        <f t="shared" si="68"/>
        <v>3320000</v>
      </c>
    </row>
    <row r="781" spans="46:48">
      <c r="AT781" s="2">
        <f t="shared" si="69"/>
        <v>4704000</v>
      </c>
      <c r="AU781" s="2">
        <f t="shared" si="69"/>
        <v>4708000</v>
      </c>
      <c r="AV781" s="2">
        <f t="shared" si="68"/>
        <v>3323200</v>
      </c>
    </row>
    <row r="782" spans="46:48">
      <c r="AT782" s="2">
        <f t="shared" si="69"/>
        <v>4708000</v>
      </c>
      <c r="AU782" s="2">
        <f t="shared" si="69"/>
        <v>4712000</v>
      </c>
      <c r="AV782" s="2">
        <f t="shared" si="68"/>
        <v>3326400</v>
      </c>
    </row>
    <row r="783" spans="46:48">
      <c r="AT783" s="2">
        <f t="shared" si="69"/>
        <v>4712000</v>
      </c>
      <c r="AU783" s="2">
        <f t="shared" si="69"/>
        <v>4716000</v>
      </c>
      <c r="AV783" s="2">
        <f t="shared" si="68"/>
        <v>3329600</v>
      </c>
    </row>
    <row r="784" spans="46:48">
      <c r="AT784" s="2">
        <f t="shared" si="69"/>
        <v>4716000</v>
      </c>
      <c r="AU784" s="2">
        <f t="shared" si="69"/>
        <v>4720000</v>
      </c>
      <c r="AV784" s="2">
        <f t="shared" si="68"/>
        <v>3332800</v>
      </c>
    </row>
    <row r="785" spans="46:48">
      <c r="AT785" s="2">
        <f t="shared" ref="AT785:AU800" si="70">+AT784+4000</f>
        <v>4720000</v>
      </c>
      <c r="AU785" s="2">
        <f t="shared" si="70"/>
        <v>4724000</v>
      </c>
      <c r="AV785" s="2">
        <f t="shared" si="68"/>
        <v>3336000</v>
      </c>
    </row>
    <row r="786" spans="46:48">
      <c r="AT786" s="2">
        <f t="shared" si="70"/>
        <v>4724000</v>
      </c>
      <c r="AU786" s="2">
        <f t="shared" si="70"/>
        <v>4728000</v>
      </c>
      <c r="AV786" s="2">
        <f t="shared" si="68"/>
        <v>3339200</v>
      </c>
    </row>
    <row r="787" spans="46:48">
      <c r="AT787" s="2">
        <f t="shared" si="70"/>
        <v>4728000</v>
      </c>
      <c r="AU787" s="2">
        <f t="shared" si="70"/>
        <v>4732000</v>
      </c>
      <c r="AV787" s="2">
        <f t="shared" si="68"/>
        <v>3342400</v>
      </c>
    </row>
    <row r="788" spans="46:48">
      <c r="AT788" s="2">
        <f t="shared" si="70"/>
        <v>4732000</v>
      </c>
      <c r="AU788" s="2">
        <f t="shared" si="70"/>
        <v>4736000</v>
      </c>
      <c r="AV788" s="2">
        <f t="shared" si="68"/>
        <v>3345600</v>
      </c>
    </row>
    <row r="789" spans="46:48">
      <c r="AT789" s="2">
        <f t="shared" si="70"/>
        <v>4736000</v>
      </c>
      <c r="AU789" s="2">
        <f t="shared" si="70"/>
        <v>4740000</v>
      </c>
      <c r="AV789" s="2">
        <f t="shared" si="68"/>
        <v>3348800</v>
      </c>
    </row>
    <row r="790" spans="46:48">
      <c r="AT790" s="2">
        <f t="shared" si="70"/>
        <v>4740000</v>
      </c>
      <c r="AU790" s="2">
        <f t="shared" si="70"/>
        <v>4744000</v>
      </c>
      <c r="AV790" s="2">
        <f t="shared" si="68"/>
        <v>3352000</v>
      </c>
    </row>
    <row r="791" spans="46:48">
      <c r="AT791" s="2">
        <f t="shared" si="70"/>
        <v>4744000</v>
      </c>
      <c r="AU791" s="2">
        <f t="shared" si="70"/>
        <v>4748000</v>
      </c>
      <c r="AV791" s="2">
        <f t="shared" si="68"/>
        <v>3355200</v>
      </c>
    </row>
    <row r="792" spans="46:48">
      <c r="AT792" s="2">
        <f t="shared" si="70"/>
        <v>4748000</v>
      </c>
      <c r="AU792" s="2">
        <f t="shared" si="70"/>
        <v>4752000</v>
      </c>
      <c r="AV792" s="2">
        <f t="shared" si="68"/>
        <v>3358400</v>
      </c>
    </row>
    <row r="793" spans="46:48">
      <c r="AT793" s="2">
        <f t="shared" si="70"/>
        <v>4752000</v>
      </c>
      <c r="AU793" s="2">
        <f t="shared" si="70"/>
        <v>4756000</v>
      </c>
      <c r="AV793" s="2">
        <f t="shared" si="68"/>
        <v>3361600</v>
      </c>
    </row>
    <row r="794" spans="46:48">
      <c r="AT794" s="2">
        <f t="shared" si="70"/>
        <v>4756000</v>
      </c>
      <c r="AU794" s="2">
        <f t="shared" si="70"/>
        <v>4760000</v>
      </c>
      <c r="AV794" s="2">
        <f t="shared" si="68"/>
        <v>3364800</v>
      </c>
    </row>
    <row r="795" spans="46:48">
      <c r="AT795" s="2">
        <f t="shared" si="70"/>
        <v>4760000</v>
      </c>
      <c r="AU795" s="2">
        <f t="shared" si="70"/>
        <v>4764000</v>
      </c>
      <c r="AV795" s="2">
        <f t="shared" si="68"/>
        <v>3368000</v>
      </c>
    </row>
    <row r="796" spans="46:48">
      <c r="AT796" s="2">
        <f t="shared" si="70"/>
        <v>4764000</v>
      </c>
      <c r="AU796" s="2">
        <f t="shared" si="70"/>
        <v>4768000</v>
      </c>
      <c r="AV796" s="2">
        <f t="shared" si="68"/>
        <v>3371200</v>
      </c>
    </row>
    <row r="797" spans="46:48">
      <c r="AT797" s="2">
        <f t="shared" si="70"/>
        <v>4768000</v>
      </c>
      <c r="AU797" s="2">
        <f t="shared" si="70"/>
        <v>4772000</v>
      </c>
      <c r="AV797" s="2">
        <f t="shared" si="68"/>
        <v>3374400</v>
      </c>
    </row>
    <row r="798" spans="46:48">
      <c r="AT798" s="2">
        <f t="shared" si="70"/>
        <v>4772000</v>
      </c>
      <c r="AU798" s="2">
        <f t="shared" si="70"/>
        <v>4776000</v>
      </c>
      <c r="AV798" s="2">
        <f t="shared" si="68"/>
        <v>3377600</v>
      </c>
    </row>
    <row r="799" spans="46:48">
      <c r="AT799" s="2">
        <f t="shared" si="70"/>
        <v>4776000</v>
      </c>
      <c r="AU799" s="2">
        <f t="shared" si="70"/>
        <v>4780000</v>
      </c>
      <c r="AV799" s="2">
        <f t="shared" si="68"/>
        <v>3380800</v>
      </c>
    </row>
    <row r="800" spans="46:48">
      <c r="AT800" s="2">
        <f t="shared" si="70"/>
        <v>4780000</v>
      </c>
      <c r="AU800" s="2">
        <f t="shared" si="70"/>
        <v>4784000</v>
      </c>
      <c r="AV800" s="2">
        <f t="shared" si="68"/>
        <v>3384000</v>
      </c>
    </row>
    <row r="801" spans="46:48">
      <c r="AT801" s="2">
        <f t="shared" ref="AT801:AU816" si="71">+AT800+4000</f>
        <v>4784000</v>
      </c>
      <c r="AU801" s="2">
        <f t="shared" si="71"/>
        <v>4788000</v>
      </c>
      <c r="AV801" s="2">
        <f t="shared" si="68"/>
        <v>3387200</v>
      </c>
    </row>
    <row r="802" spans="46:48">
      <c r="AT802" s="2">
        <f t="shared" si="71"/>
        <v>4788000</v>
      </c>
      <c r="AU802" s="2">
        <f t="shared" si="71"/>
        <v>4792000</v>
      </c>
      <c r="AV802" s="2">
        <f t="shared" si="68"/>
        <v>3390400</v>
      </c>
    </row>
    <row r="803" spans="46:48">
      <c r="AT803" s="2">
        <f t="shared" si="71"/>
        <v>4792000</v>
      </c>
      <c r="AU803" s="2">
        <f t="shared" si="71"/>
        <v>4796000</v>
      </c>
      <c r="AV803" s="2">
        <f t="shared" si="68"/>
        <v>3393600</v>
      </c>
    </row>
    <row r="804" spans="46:48">
      <c r="AT804" s="2">
        <f t="shared" si="71"/>
        <v>4796000</v>
      </c>
      <c r="AU804" s="2">
        <f t="shared" si="71"/>
        <v>4800000</v>
      </c>
      <c r="AV804" s="2">
        <f t="shared" si="68"/>
        <v>3396800</v>
      </c>
    </row>
    <row r="805" spans="46:48">
      <c r="AT805" s="2">
        <f t="shared" si="71"/>
        <v>4800000</v>
      </c>
      <c r="AU805" s="2">
        <f t="shared" si="71"/>
        <v>4804000</v>
      </c>
      <c r="AV805" s="2">
        <f t="shared" si="68"/>
        <v>3400000</v>
      </c>
    </row>
    <row r="806" spans="46:48">
      <c r="AT806" s="2">
        <f t="shared" si="71"/>
        <v>4804000</v>
      </c>
      <c r="AU806" s="2">
        <f t="shared" si="71"/>
        <v>4808000</v>
      </c>
      <c r="AV806" s="2">
        <f t="shared" si="68"/>
        <v>3403200</v>
      </c>
    </row>
    <row r="807" spans="46:48">
      <c r="AT807" s="2">
        <f t="shared" si="71"/>
        <v>4808000</v>
      </c>
      <c r="AU807" s="2">
        <f t="shared" si="71"/>
        <v>4812000</v>
      </c>
      <c r="AV807" s="2">
        <f t="shared" si="68"/>
        <v>3406400</v>
      </c>
    </row>
    <row r="808" spans="46:48">
      <c r="AT808" s="2">
        <f t="shared" si="71"/>
        <v>4812000</v>
      </c>
      <c r="AU808" s="2">
        <f t="shared" si="71"/>
        <v>4816000</v>
      </c>
      <c r="AV808" s="2">
        <f t="shared" si="68"/>
        <v>3409600</v>
      </c>
    </row>
    <row r="809" spans="46:48">
      <c r="AT809" s="2">
        <f t="shared" si="71"/>
        <v>4816000</v>
      </c>
      <c r="AU809" s="2">
        <f t="shared" si="71"/>
        <v>4820000</v>
      </c>
      <c r="AV809" s="2">
        <f t="shared" si="68"/>
        <v>3412800</v>
      </c>
    </row>
    <row r="810" spans="46:48">
      <c r="AT810" s="2">
        <f t="shared" si="71"/>
        <v>4820000</v>
      </c>
      <c r="AU810" s="2">
        <f t="shared" si="71"/>
        <v>4824000</v>
      </c>
      <c r="AV810" s="2">
        <f t="shared" si="68"/>
        <v>3416000</v>
      </c>
    </row>
    <row r="811" spans="46:48">
      <c r="AT811" s="2">
        <f t="shared" si="71"/>
        <v>4824000</v>
      </c>
      <c r="AU811" s="2">
        <f t="shared" si="71"/>
        <v>4828000</v>
      </c>
      <c r="AV811" s="2">
        <f t="shared" si="68"/>
        <v>3419200</v>
      </c>
    </row>
    <row r="812" spans="46:48">
      <c r="AT812" s="2">
        <f t="shared" si="71"/>
        <v>4828000</v>
      </c>
      <c r="AU812" s="2">
        <f t="shared" si="71"/>
        <v>4832000</v>
      </c>
      <c r="AV812" s="2">
        <f t="shared" si="68"/>
        <v>3422400</v>
      </c>
    </row>
    <row r="813" spans="46:48">
      <c r="AT813" s="2">
        <f t="shared" si="71"/>
        <v>4832000</v>
      </c>
      <c r="AU813" s="2">
        <f t="shared" si="71"/>
        <v>4836000</v>
      </c>
      <c r="AV813" s="2">
        <f t="shared" si="68"/>
        <v>3425600</v>
      </c>
    </row>
    <row r="814" spans="46:48">
      <c r="AT814" s="2">
        <f t="shared" si="71"/>
        <v>4836000</v>
      </c>
      <c r="AU814" s="2">
        <f t="shared" si="71"/>
        <v>4840000</v>
      </c>
      <c r="AV814" s="2">
        <f t="shared" si="68"/>
        <v>3428800</v>
      </c>
    </row>
    <row r="815" spans="46:48">
      <c r="AT815" s="2">
        <f t="shared" si="71"/>
        <v>4840000</v>
      </c>
      <c r="AU815" s="2">
        <f t="shared" si="71"/>
        <v>4844000</v>
      </c>
      <c r="AV815" s="2">
        <f t="shared" si="68"/>
        <v>3432000</v>
      </c>
    </row>
    <row r="816" spans="46:48">
      <c r="AT816" s="2">
        <f t="shared" si="71"/>
        <v>4844000</v>
      </c>
      <c r="AU816" s="2">
        <f t="shared" si="71"/>
        <v>4848000</v>
      </c>
      <c r="AV816" s="2">
        <f t="shared" si="68"/>
        <v>3435200</v>
      </c>
    </row>
    <row r="817" spans="46:48">
      <c r="AT817" s="2">
        <f t="shared" ref="AT817:AU832" si="72">+AT816+4000</f>
        <v>4848000</v>
      </c>
      <c r="AU817" s="2">
        <f t="shared" si="72"/>
        <v>4852000</v>
      </c>
      <c r="AV817" s="2">
        <f t="shared" si="68"/>
        <v>3438400</v>
      </c>
    </row>
    <row r="818" spans="46:48">
      <c r="AT818" s="2">
        <f t="shared" si="72"/>
        <v>4852000</v>
      </c>
      <c r="AU818" s="2">
        <f t="shared" si="72"/>
        <v>4856000</v>
      </c>
      <c r="AV818" s="2">
        <f t="shared" si="68"/>
        <v>3441600</v>
      </c>
    </row>
    <row r="819" spans="46:48">
      <c r="AT819" s="2">
        <f t="shared" si="72"/>
        <v>4856000</v>
      </c>
      <c r="AU819" s="2">
        <f t="shared" si="72"/>
        <v>4860000</v>
      </c>
      <c r="AV819" s="2">
        <f t="shared" si="68"/>
        <v>3444800</v>
      </c>
    </row>
    <row r="820" spans="46:48">
      <c r="AT820" s="2">
        <f t="shared" si="72"/>
        <v>4860000</v>
      </c>
      <c r="AU820" s="2">
        <f t="shared" si="72"/>
        <v>4864000</v>
      </c>
      <c r="AV820" s="2">
        <f t="shared" si="68"/>
        <v>3448000</v>
      </c>
    </row>
    <row r="821" spans="46:48">
      <c r="AT821" s="2">
        <f t="shared" si="72"/>
        <v>4864000</v>
      </c>
      <c r="AU821" s="2">
        <f t="shared" si="72"/>
        <v>4868000</v>
      </c>
      <c r="AV821" s="2">
        <f t="shared" si="68"/>
        <v>3451200</v>
      </c>
    </row>
    <row r="822" spans="46:48">
      <c r="AT822" s="2">
        <f t="shared" si="72"/>
        <v>4868000</v>
      </c>
      <c r="AU822" s="2">
        <f t="shared" si="72"/>
        <v>4872000</v>
      </c>
      <c r="AV822" s="2">
        <f t="shared" si="68"/>
        <v>3454400</v>
      </c>
    </row>
    <row r="823" spans="46:48">
      <c r="AT823" s="2">
        <f t="shared" si="72"/>
        <v>4872000</v>
      </c>
      <c r="AU823" s="2">
        <f t="shared" si="72"/>
        <v>4876000</v>
      </c>
      <c r="AV823" s="2">
        <f t="shared" si="68"/>
        <v>3457600</v>
      </c>
    </row>
    <row r="824" spans="46:48">
      <c r="AT824" s="2">
        <f t="shared" si="72"/>
        <v>4876000</v>
      </c>
      <c r="AU824" s="2">
        <f t="shared" si="72"/>
        <v>4880000</v>
      </c>
      <c r="AV824" s="2">
        <f t="shared" si="68"/>
        <v>3460800</v>
      </c>
    </row>
    <row r="825" spans="46:48">
      <c r="AT825" s="2">
        <f t="shared" si="72"/>
        <v>4880000</v>
      </c>
      <c r="AU825" s="2">
        <f t="shared" si="72"/>
        <v>4884000</v>
      </c>
      <c r="AV825" s="2">
        <f t="shared" si="68"/>
        <v>3464000</v>
      </c>
    </row>
    <row r="826" spans="46:48">
      <c r="AT826" s="2">
        <f t="shared" si="72"/>
        <v>4884000</v>
      </c>
      <c r="AU826" s="2">
        <f t="shared" si="72"/>
        <v>4888000</v>
      </c>
      <c r="AV826" s="2">
        <f t="shared" si="68"/>
        <v>3467200</v>
      </c>
    </row>
    <row r="827" spans="46:48">
      <c r="AT827" s="2">
        <f t="shared" si="72"/>
        <v>4888000</v>
      </c>
      <c r="AU827" s="2">
        <f t="shared" si="72"/>
        <v>4892000</v>
      </c>
      <c r="AV827" s="2">
        <f t="shared" ref="AV827:AV890" si="73">+AT827*80/100-440000</f>
        <v>3470400</v>
      </c>
    </row>
    <row r="828" spans="46:48">
      <c r="AT828" s="2">
        <f t="shared" si="72"/>
        <v>4892000</v>
      </c>
      <c r="AU828" s="2">
        <f t="shared" si="72"/>
        <v>4896000</v>
      </c>
      <c r="AV828" s="2">
        <f t="shared" si="73"/>
        <v>3473600</v>
      </c>
    </row>
    <row r="829" spans="46:48">
      <c r="AT829" s="2">
        <f t="shared" si="72"/>
        <v>4896000</v>
      </c>
      <c r="AU829" s="2">
        <f t="shared" si="72"/>
        <v>4900000</v>
      </c>
      <c r="AV829" s="2">
        <f t="shared" si="73"/>
        <v>3476800</v>
      </c>
    </row>
    <row r="830" spans="46:48">
      <c r="AT830" s="2">
        <f t="shared" si="72"/>
        <v>4900000</v>
      </c>
      <c r="AU830" s="2">
        <f t="shared" si="72"/>
        <v>4904000</v>
      </c>
      <c r="AV830" s="2">
        <f t="shared" si="73"/>
        <v>3480000</v>
      </c>
    </row>
    <row r="831" spans="46:48">
      <c r="AT831" s="2">
        <f t="shared" si="72"/>
        <v>4904000</v>
      </c>
      <c r="AU831" s="2">
        <f t="shared" si="72"/>
        <v>4908000</v>
      </c>
      <c r="AV831" s="2">
        <f t="shared" si="73"/>
        <v>3483200</v>
      </c>
    </row>
    <row r="832" spans="46:48">
      <c r="AT832" s="2">
        <f t="shared" si="72"/>
        <v>4908000</v>
      </c>
      <c r="AU832" s="2">
        <f t="shared" si="72"/>
        <v>4912000</v>
      </c>
      <c r="AV832" s="2">
        <f t="shared" si="73"/>
        <v>3486400</v>
      </c>
    </row>
    <row r="833" spans="46:48">
      <c r="AT833" s="2">
        <f t="shared" ref="AT833:AU848" si="74">+AT832+4000</f>
        <v>4912000</v>
      </c>
      <c r="AU833" s="2">
        <f t="shared" si="74"/>
        <v>4916000</v>
      </c>
      <c r="AV833" s="2">
        <f t="shared" si="73"/>
        <v>3489600</v>
      </c>
    </row>
    <row r="834" spans="46:48">
      <c r="AT834" s="2">
        <f t="shared" si="74"/>
        <v>4916000</v>
      </c>
      <c r="AU834" s="2">
        <f t="shared" si="74"/>
        <v>4920000</v>
      </c>
      <c r="AV834" s="2">
        <f t="shared" si="73"/>
        <v>3492800</v>
      </c>
    </row>
    <row r="835" spans="46:48">
      <c r="AT835" s="2">
        <f t="shared" si="74"/>
        <v>4920000</v>
      </c>
      <c r="AU835" s="2">
        <f t="shared" si="74"/>
        <v>4924000</v>
      </c>
      <c r="AV835" s="2">
        <f t="shared" si="73"/>
        <v>3496000</v>
      </c>
    </row>
    <row r="836" spans="46:48">
      <c r="AT836" s="2">
        <f t="shared" si="74"/>
        <v>4924000</v>
      </c>
      <c r="AU836" s="2">
        <f t="shared" si="74"/>
        <v>4928000</v>
      </c>
      <c r="AV836" s="2">
        <f t="shared" si="73"/>
        <v>3499200</v>
      </c>
    </row>
    <row r="837" spans="46:48">
      <c r="AT837" s="2">
        <f t="shared" si="74"/>
        <v>4928000</v>
      </c>
      <c r="AU837" s="2">
        <f t="shared" si="74"/>
        <v>4932000</v>
      </c>
      <c r="AV837" s="2">
        <f t="shared" si="73"/>
        <v>3502400</v>
      </c>
    </row>
    <row r="838" spans="46:48">
      <c r="AT838" s="2">
        <f t="shared" si="74"/>
        <v>4932000</v>
      </c>
      <c r="AU838" s="2">
        <f t="shared" si="74"/>
        <v>4936000</v>
      </c>
      <c r="AV838" s="2">
        <f t="shared" si="73"/>
        <v>3505600</v>
      </c>
    </row>
    <row r="839" spans="46:48">
      <c r="AT839" s="2">
        <f t="shared" si="74"/>
        <v>4936000</v>
      </c>
      <c r="AU839" s="2">
        <f t="shared" si="74"/>
        <v>4940000</v>
      </c>
      <c r="AV839" s="2">
        <f t="shared" si="73"/>
        <v>3508800</v>
      </c>
    </row>
    <row r="840" spans="46:48">
      <c r="AT840" s="2">
        <f t="shared" si="74"/>
        <v>4940000</v>
      </c>
      <c r="AU840" s="2">
        <f t="shared" si="74"/>
        <v>4944000</v>
      </c>
      <c r="AV840" s="2">
        <f t="shared" si="73"/>
        <v>3512000</v>
      </c>
    </row>
    <row r="841" spans="46:48">
      <c r="AT841" s="2">
        <f t="shared" si="74"/>
        <v>4944000</v>
      </c>
      <c r="AU841" s="2">
        <f t="shared" si="74"/>
        <v>4948000</v>
      </c>
      <c r="AV841" s="2">
        <f t="shared" si="73"/>
        <v>3515200</v>
      </c>
    </row>
    <row r="842" spans="46:48">
      <c r="AT842" s="2">
        <f t="shared" si="74"/>
        <v>4948000</v>
      </c>
      <c r="AU842" s="2">
        <f t="shared" si="74"/>
        <v>4952000</v>
      </c>
      <c r="AV842" s="2">
        <f t="shared" si="73"/>
        <v>3518400</v>
      </c>
    </row>
    <row r="843" spans="46:48">
      <c r="AT843" s="2">
        <f t="shared" si="74"/>
        <v>4952000</v>
      </c>
      <c r="AU843" s="2">
        <f t="shared" si="74"/>
        <v>4956000</v>
      </c>
      <c r="AV843" s="2">
        <f t="shared" si="73"/>
        <v>3521600</v>
      </c>
    </row>
    <row r="844" spans="46:48">
      <c r="AT844" s="2">
        <f t="shared" si="74"/>
        <v>4956000</v>
      </c>
      <c r="AU844" s="2">
        <f t="shared" si="74"/>
        <v>4960000</v>
      </c>
      <c r="AV844" s="2">
        <f t="shared" si="73"/>
        <v>3524800</v>
      </c>
    </row>
    <row r="845" spans="46:48">
      <c r="AT845" s="2">
        <f t="shared" si="74"/>
        <v>4960000</v>
      </c>
      <c r="AU845" s="2">
        <f t="shared" si="74"/>
        <v>4964000</v>
      </c>
      <c r="AV845" s="2">
        <f t="shared" si="73"/>
        <v>3528000</v>
      </c>
    </row>
    <row r="846" spans="46:48">
      <c r="AT846" s="2">
        <f t="shared" si="74"/>
        <v>4964000</v>
      </c>
      <c r="AU846" s="2">
        <f t="shared" si="74"/>
        <v>4968000</v>
      </c>
      <c r="AV846" s="2">
        <f t="shared" si="73"/>
        <v>3531200</v>
      </c>
    </row>
    <row r="847" spans="46:48">
      <c r="AT847" s="2">
        <f t="shared" si="74"/>
        <v>4968000</v>
      </c>
      <c r="AU847" s="2">
        <f t="shared" si="74"/>
        <v>4972000</v>
      </c>
      <c r="AV847" s="2">
        <f t="shared" si="73"/>
        <v>3534400</v>
      </c>
    </row>
    <row r="848" spans="46:48">
      <c r="AT848" s="2">
        <f t="shared" si="74"/>
        <v>4972000</v>
      </c>
      <c r="AU848" s="2">
        <f t="shared" si="74"/>
        <v>4976000</v>
      </c>
      <c r="AV848" s="2">
        <f t="shared" si="73"/>
        <v>3537600</v>
      </c>
    </row>
    <row r="849" spans="46:48">
      <c r="AT849" s="2">
        <f t="shared" ref="AT849:AU864" si="75">+AT848+4000</f>
        <v>4976000</v>
      </c>
      <c r="AU849" s="2">
        <f t="shared" si="75"/>
        <v>4980000</v>
      </c>
      <c r="AV849" s="2">
        <f t="shared" si="73"/>
        <v>3540800</v>
      </c>
    </row>
    <row r="850" spans="46:48">
      <c r="AT850" s="2">
        <f t="shared" si="75"/>
        <v>4980000</v>
      </c>
      <c r="AU850" s="2">
        <f t="shared" si="75"/>
        <v>4984000</v>
      </c>
      <c r="AV850" s="2">
        <f t="shared" si="73"/>
        <v>3544000</v>
      </c>
    </row>
    <row r="851" spans="46:48">
      <c r="AT851" s="2">
        <f t="shared" si="75"/>
        <v>4984000</v>
      </c>
      <c r="AU851" s="2">
        <f t="shared" si="75"/>
        <v>4988000</v>
      </c>
      <c r="AV851" s="2">
        <f t="shared" si="73"/>
        <v>3547200</v>
      </c>
    </row>
    <row r="852" spans="46:48">
      <c r="AT852" s="2">
        <f t="shared" si="75"/>
        <v>4988000</v>
      </c>
      <c r="AU852" s="2">
        <f t="shared" si="75"/>
        <v>4992000</v>
      </c>
      <c r="AV852" s="2">
        <f t="shared" si="73"/>
        <v>3550400</v>
      </c>
    </row>
    <row r="853" spans="46:48">
      <c r="AT853" s="2">
        <f t="shared" si="75"/>
        <v>4992000</v>
      </c>
      <c r="AU853" s="2">
        <f t="shared" si="75"/>
        <v>4996000</v>
      </c>
      <c r="AV853" s="2">
        <f t="shared" si="73"/>
        <v>3553600</v>
      </c>
    </row>
    <row r="854" spans="46:48">
      <c r="AT854" s="2">
        <f t="shared" si="75"/>
        <v>4996000</v>
      </c>
      <c r="AU854" s="2">
        <f t="shared" si="75"/>
        <v>5000000</v>
      </c>
      <c r="AV854" s="2">
        <f t="shared" si="73"/>
        <v>3556800</v>
      </c>
    </row>
    <row r="855" spans="46:48">
      <c r="AT855" s="2">
        <f t="shared" si="75"/>
        <v>5000000</v>
      </c>
      <c r="AU855" s="2">
        <f t="shared" si="75"/>
        <v>5004000</v>
      </c>
      <c r="AV855" s="2">
        <f t="shared" si="73"/>
        <v>3560000</v>
      </c>
    </row>
    <row r="856" spans="46:48">
      <c r="AT856" s="2">
        <f t="shared" si="75"/>
        <v>5004000</v>
      </c>
      <c r="AU856" s="2">
        <f t="shared" si="75"/>
        <v>5008000</v>
      </c>
      <c r="AV856" s="2">
        <f t="shared" si="73"/>
        <v>3563200</v>
      </c>
    </row>
    <row r="857" spans="46:48">
      <c r="AT857" s="2">
        <f t="shared" si="75"/>
        <v>5008000</v>
      </c>
      <c r="AU857" s="2">
        <f t="shared" si="75"/>
        <v>5012000</v>
      </c>
      <c r="AV857" s="2">
        <f t="shared" si="73"/>
        <v>3566400</v>
      </c>
    </row>
    <row r="858" spans="46:48">
      <c r="AT858" s="2">
        <f t="shared" si="75"/>
        <v>5012000</v>
      </c>
      <c r="AU858" s="2">
        <f t="shared" si="75"/>
        <v>5016000</v>
      </c>
      <c r="AV858" s="2">
        <f t="shared" si="73"/>
        <v>3569600</v>
      </c>
    </row>
    <row r="859" spans="46:48">
      <c r="AT859" s="2">
        <f t="shared" si="75"/>
        <v>5016000</v>
      </c>
      <c r="AU859" s="2">
        <f t="shared" si="75"/>
        <v>5020000</v>
      </c>
      <c r="AV859" s="2">
        <f t="shared" si="73"/>
        <v>3572800</v>
      </c>
    </row>
    <row r="860" spans="46:48">
      <c r="AT860" s="2">
        <f t="shared" si="75"/>
        <v>5020000</v>
      </c>
      <c r="AU860" s="2">
        <f t="shared" si="75"/>
        <v>5024000</v>
      </c>
      <c r="AV860" s="2">
        <f t="shared" si="73"/>
        <v>3576000</v>
      </c>
    </row>
    <row r="861" spans="46:48">
      <c r="AT861" s="2">
        <f t="shared" si="75"/>
        <v>5024000</v>
      </c>
      <c r="AU861" s="2">
        <f t="shared" si="75"/>
        <v>5028000</v>
      </c>
      <c r="AV861" s="2">
        <f t="shared" si="73"/>
        <v>3579200</v>
      </c>
    </row>
    <row r="862" spans="46:48">
      <c r="AT862" s="2">
        <f t="shared" si="75"/>
        <v>5028000</v>
      </c>
      <c r="AU862" s="2">
        <f t="shared" si="75"/>
        <v>5032000</v>
      </c>
      <c r="AV862" s="2">
        <f t="shared" si="73"/>
        <v>3582400</v>
      </c>
    </row>
    <row r="863" spans="46:48">
      <c r="AT863" s="2">
        <f t="shared" si="75"/>
        <v>5032000</v>
      </c>
      <c r="AU863" s="2">
        <f t="shared" si="75"/>
        <v>5036000</v>
      </c>
      <c r="AV863" s="2">
        <f t="shared" si="73"/>
        <v>3585600</v>
      </c>
    </row>
    <row r="864" spans="46:48">
      <c r="AT864" s="2">
        <f t="shared" si="75"/>
        <v>5036000</v>
      </c>
      <c r="AU864" s="2">
        <f t="shared" si="75"/>
        <v>5040000</v>
      </c>
      <c r="AV864" s="2">
        <f t="shared" si="73"/>
        <v>3588800</v>
      </c>
    </row>
    <row r="865" spans="46:48">
      <c r="AT865" s="2">
        <f t="shared" ref="AT865:AU880" si="76">+AT864+4000</f>
        <v>5040000</v>
      </c>
      <c r="AU865" s="2">
        <f t="shared" si="76"/>
        <v>5044000</v>
      </c>
      <c r="AV865" s="2">
        <f t="shared" si="73"/>
        <v>3592000</v>
      </c>
    </row>
    <row r="866" spans="46:48">
      <c r="AT866" s="2">
        <f t="shared" si="76"/>
        <v>5044000</v>
      </c>
      <c r="AU866" s="2">
        <f t="shared" si="76"/>
        <v>5048000</v>
      </c>
      <c r="AV866" s="2">
        <f t="shared" si="73"/>
        <v>3595200</v>
      </c>
    </row>
    <row r="867" spans="46:48">
      <c r="AT867" s="2">
        <f t="shared" si="76"/>
        <v>5048000</v>
      </c>
      <c r="AU867" s="2">
        <f t="shared" si="76"/>
        <v>5052000</v>
      </c>
      <c r="AV867" s="2">
        <f t="shared" si="73"/>
        <v>3598400</v>
      </c>
    </row>
    <row r="868" spans="46:48">
      <c r="AT868" s="2">
        <f t="shared" si="76"/>
        <v>5052000</v>
      </c>
      <c r="AU868" s="2">
        <f t="shared" si="76"/>
        <v>5056000</v>
      </c>
      <c r="AV868" s="2">
        <f t="shared" si="73"/>
        <v>3601600</v>
      </c>
    </row>
    <row r="869" spans="46:48">
      <c r="AT869" s="2">
        <f t="shared" si="76"/>
        <v>5056000</v>
      </c>
      <c r="AU869" s="2">
        <f t="shared" si="76"/>
        <v>5060000</v>
      </c>
      <c r="AV869" s="2">
        <f t="shared" si="73"/>
        <v>3604800</v>
      </c>
    </row>
    <row r="870" spans="46:48">
      <c r="AT870" s="2">
        <f t="shared" si="76"/>
        <v>5060000</v>
      </c>
      <c r="AU870" s="2">
        <f t="shared" si="76"/>
        <v>5064000</v>
      </c>
      <c r="AV870" s="2">
        <f t="shared" si="73"/>
        <v>3608000</v>
      </c>
    </row>
    <row r="871" spans="46:48">
      <c r="AT871" s="2">
        <f t="shared" si="76"/>
        <v>5064000</v>
      </c>
      <c r="AU871" s="2">
        <f t="shared" si="76"/>
        <v>5068000</v>
      </c>
      <c r="AV871" s="2">
        <f t="shared" si="73"/>
        <v>3611200</v>
      </c>
    </row>
    <row r="872" spans="46:48">
      <c r="AT872" s="2">
        <f t="shared" si="76"/>
        <v>5068000</v>
      </c>
      <c r="AU872" s="2">
        <f t="shared" si="76"/>
        <v>5072000</v>
      </c>
      <c r="AV872" s="2">
        <f t="shared" si="73"/>
        <v>3614400</v>
      </c>
    </row>
    <row r="873" spans="46:48">
      <c r="AT873" s="2">
        <f t="shared" si="76"/>
        <v>5072000</v>
      </c>
      <c r="AU873" s="2">
        <f t="shared" si="76"/>
        <v>5076000</v>
      </c>
      <c r="AV873" s="2">
        <f t="shared" si="73"/>
        <v>3617600</v>
      </c>
    </row>
    <row r="874" spans="46:48">
      <c r="AT874" s="2">
        <f t="shared" si="76"/>
        <v>5076000</v>
      </c>
      <c r="AU874" s="2">
        <f t="shared" si="76"/>
        <v>5080000</v>
      </c>
      <c r="AV874" s="2">
        <f t="shared" si="73"/>
        <v>3620800</v>
      </c>
    </row>
    <row r="875" spans="46:48">
      <c r="AT875" s="2">
        <f t="shared" si="76"/>
        <v>5080000</v>
      </c>
      <c r="AU875" s="2">
        <f t="shared" si="76"/>
        <v>5084000</v>
      </c>
      <c r="AV875" s="2">
        <f t="shared" si="73"/>
        <v>3624000</v>
      </c>
    </row>
    <row r="876" spans="46:48">
      <c r="AT876" s="2">
        <f t="shared" si="76"/>
        <v>5084000</v>
      </c>
      <c r="AU876" s="2">
        <f t="shared" si="76"/>
        <v>5088000</v>
      </c>
      <c r="AV876" s="2">
        <f t="shared" si="73"/>
        <v>3627200</v>
      </c>
    </row>
    <row r="877" spans="46:48">
      <c r="AT877" s="2">
        <f t="shared" si="76"/>
        <v>5088000</v>
      </c>
      <c r="AU877" s="2">
        <f t="shared" si="76"/>
        <v>5092000</v>
      </c>
      <c r="AV877" s="2">
        <f t="shared" si="73"/>
        <v>3630400</v>
      </c>
    </row>
    <row r="878" spans="46:48">
      <c r="AT878" s="2">
        <f t="shared" si="76"/>
        <v>5092000</v>
      </c>
      <c r="AU878" s="2">
        <f t="shared" si="76"/>
        <v>5096000</v>
      </c>
      <c r="AV878" s="2">
        <f t="shared" si="73"/>
        <v>3633600</v>
      </c>
    </row>
    <row r="879" spans="46:48">
      <c r="AT879" s="2">
        <f t="shared" si="76"/>
        <v>5096000</v>
      </c>
      <c r="AU879" s="2">
        <f t="shared" si="76"/>
        <v>5100000</v>
      </c>
      <c r="AV879" s="2">
        <f t="shared" si="73"/>
        <v>3636800</v>
      </c>
    </row>
    <row r="880" spans="46:48">
      <c r="AT880" s="2">
        <f t="shared" si="76"/>
        <v>5100000</v>
      </c>
      <c r="AU880" s="2">
        <f t="shared" si="76"/>
        <v>5104000</v>
      </c>
      <c r="AV880" s="2">
        <f t="shared" si="73"/>
        <v>3640000</v>
      </c>
    </row>
    <row r="881" spans="46:48">
      <c r="AT881" s="2">
        <f t="shared" ref="AT881:AU896" si="77">+AT880+4000</f>
        <v>5104000</v>
      </c>
      <c r="AU881" s="2">
        <f t="shared" si="77"/>
        <v>5108000</v>
      </c>
      <c r="AV881" s="2">
        <f t="shared" si="73"/>
        <v>3643200</v>
      </c>
    </row>
    <row r="882" spans="46:48">
      <c r="AT882" s="2">
        <f t="shared" si="77"/>
        <v>5108000</v>
      </c>
      <c r="AU882" s="2">
        <f t="shared" si="77"/>
        <v>5112000</v>
      </c>
      <c r="AV882" s="2">
        <f t="shared" si="73"/>
        <v>3646400</v>
      </c>
    </row>
    <row r="883" spans="46:48">
      <c r="AT883" s="2">
        <f t="shared" si="77"/>
        <v>5112000</v>
      </c>
      <c r="AU883" s="2">
        <f t="shared" si="77"/>
        <v>5116000</v>
      </c>
      <c r="AV883" s="2">
        <f t="shared" si="73"/>
        <v>3649600</v>
      </c>
    </row>
    <row r="884" spans="46:48">
      <c r="AT884" s="2">
        <f t="shared" si="77"/>
        <v>5116000</v>
      </c>
      <c r="AU884" s="2">
        <f t="shared" si="77"/>
        <v>5120000</v>
      </c>
      <c r="AV884" s="2">
        <f t="shared" si="73"/>
        <v>3652800</v>
      </c>
    </row>
    <row r="885" spans="46:48">
      <c r="AT885" s="2">
        <f t="shared" si="77"/>
        <v>5120000</v>
      </c>
      <c r="AU885" s="2">
        <f t="shared" si="77"/>
        <v>5124000</v>
      </c>
      <c r="AV885" s="2">
        <f t="shared" si="73"/>
        <v>3656000</v>
      </c>
    </row>
    <row r="886" spans="46:48">
      <c r="AT886" s="2">
        <f t="shared" si="77"/>
        <v>5124000</v>
      </c>
      <c r="AU886" s="2">
        <f t="shared" si="77"/>
        <v>5128000</v>
      </c>
      <c r="AV886" s="2">
        <f t="shared" si="73"/>
        <v>3659200</v>
      </c>
    </row>
    <row r="887" spans="46:48">
      <c r="AT887" s="2">
        <f t="shared" si="77"/>
        <v>5128000</v>
      </c>
      <c r="AU887" s="2">
        <f t="shared" si="77"/>
        <v>5132000</v>
      </c>
      <c r="AV887" s="2">
        <f t="shared" si="73"/>
        <v>3662400</v>
      </c>
    </row>
    <row r="888" spans="46:48">
      <c r="AT888" s="2">
        <f t="shared" si="77"/>
        <v>5132000</v>
      </c>
      <c r="AU888" s="2">
        <f t="shared" si="77"/>
        <v>5136000</v>
      </c>
      <c r="AV888" s="2">
        <f t="shared" si="73"/>
        <v>3665600</v>
      </c>
    </row>
    <row r="889" spans="46:48">
      <c r="AT889" s="2">
        <f t="shared" si="77"/>
        <v>5136000</v>
      </c>
      <c r="AU889" s="2">
        <f t="shared" si="77"/>
        <v>5140000</v>
      </c>
      <c r="AV889" s="2">
        <f t="shared" si="73"/>
        <v>3668800</v>
      </c>
    </row>
    <row r="890" spans="46:48">
      <c r="AT890" s="2">
        <f t="shared" si="77"/>
        <v>5140000</v>
      </c>
      <c r="AU890" s="2">
        <f t="shared" si="77"/>
        <v>5144000</v>
      </c>
      <c r="AV890" s="2">
        <f t="shared" si="73"/>
        <v>3672000</v>
      </c>
    </row>
    <row r="891" spans="46:48">
      <c r="AT891" s="2">
        <f t="shared" si="77"/>
        <v>5144000</v>
      </c>
      <c r="AU891" s="2">
        <f t="shared" si="77"/>
        <v>5148000</v>
      </c>
      <c r="AV891" s="2">
        <f t="shared" ref="AV891:AV954" si="78">+AT891*80/100-440000</f>
        <v>3675200</v>
      </c>
    </row>
    <row r="892" spans="46:48">
      <c r="AT892" s="2">
        <f t="shared" si="77"/>
        <v>5148000</v>
      </c>
      <c r="AU892" s="2">
        <f t="shared" si="77"/>
        <v>5152000</v>
      </c>
      <c r="AV892" s="2">
        <f t="shared" si="78"/>
        <v>3678400</v>
      </c>
    </row>
    <row r="893" spans="46:48">
      <c r="AT893" s="2">
        <f t="shared" si="77"/>
        <v>5152000</v>
      </c>
      <c r="AU893" s="2">
        <f t="shared" si="77"/>
        <v>5156000</v>
      </c>
      <c r="AV893" s="2">
        <f t="shared" si="78"/>
        <v>3681600</v>
      </c>
    </row>
    <row r="894" spans="46:48">
      <c r="AT894" s="2">
        <f t="shared" si="77"/>
        <v>5156000</v>
      </c>
      <c r="AU894" s="2">
        <f t="shared" si="77"/>
        <v>5160000</v>
      </c>
      <c r="AV894" s="2">
        <f t="shared" si="78"/>
        <v>3684800</v>
      </c>
    </row>
    <row r="895" spans="46:48">
      <c r="AT895" s="2">
        <f t="shared" si="77"/>
        <v>5160000</v>
      </c>
      <c r="AU895" s="2">
        <f t="shared" si="77"/>
        <v>5164000</v>
      </c>
      <c r="AV895" s="2">
        <f t="shared" si="78"/>
        <v>3688000</v>
      </c>
    </row>
    <row r="896" spans="46:48">
      <c r="AT896" s="2">
        <f t="shared" si="77"/>
        <v>5164000</v>
      </c>
      <c r="AU896" s="2">
        <f t="shared" si="77"/>
        <v>5168000</v>
      </c>
      <c r="AV896" s="2">
        <f t="shared" si="78"/>
        <v>3691200</v>
      </c>
    </row>
    <row r="897" spans="46:48">
      <c r="AT897" s="2">
        <f t="shared" ref="AT897:AU912" si="79">+AT896+4000</f>
        <v>5168000</v>
      </c>
      <c r="AU897" s="2">
        <f t="shared" si="79"/>
        <v>5172000</v>
      </c>
      <c r="AV897" s="2">
        <f t="shared" si="78"/>
        <v>3694400</v>
      </c>
    </row>
    <row r="898" spans="46:48">
      <c r="AT898" s="2">
        <f t="shared" si="79"/>
        <v>5172000</v>
      </c>
      <c r="AU898" s="2">
        <f t="shared" si="79"/>
        <v>5176000</v>
      </c>
      <c r="AV898" s="2">
        <f t="shared" si="78"/>
        <v>3697600</v>
      </c>
    </row>
    <row r="899" spans="46:48">
      <c r="AT899" s="2">
        <f t="shared" si="79"/>
        <v>5176000</v>
      </c>
      <c r="AU899" s="2">
        <f t="shared" si="79"/>
        <v>5180000</v>
      </c>
      <c r="AV899" s="2">
        <f t="shared" si="78"/>
        <v>3700800</v>
      </c>
    </row>
    <row r="900" spans="46:48">
      <c r="AT900" s="2">
        <f t="shared" si="79"/>
        <v>5180000</v>
      </c>
      <c r="AU900" s="2">
        <f t="shared" si="79"/>
        <v>5184000</v>
      </c>
      <c r="AV900" s="2">
        <f t="shared" si="78"/>
        <v>3704000</v>
      </c>
    </row>
    <row r="901" spans="46:48">
      <c r="AT901" s="2">
        <f t="shared" si="79"/>
        <v>5184000</v>
      </c>
      <c r="AU901" s="2">
        <f t="shared" si="79"/>
        <v>5188000</v>
      </c>
      <c r="AV901" s="2">
        <f t="shared" si="78"/>
        <v>3707200</v>
      </c>
    </row>
    <row r="902" spans="46:48">
      <c r="AT902" s="2">
        <f t="shared" si="79"/>
        <v>5188000</v>
      </c>
      <c r="AU902" s="2">
        <f t="shared" si="79"/>
        <v>5192000</v>
      </c>
      <c r="AV902" s="2">
        <f t="shared" si="78"/>
        <v>3710400</v>
      </c>
    </row>
    <row r="903" spans="46:48">
      <c r="AT903" s="2">
        <f t="shared" si="79"/>
        <v>5192000</v>
      </c>
      <c r="AU903" s="2">
        <f t="shared" si="79"/>
        <v>5196000</v>
      </c>
      <c r="AV903" s="2">
        <f t="shared" si="78"/>
        <v>3713600</v>
      </c>
    </row>
    <row r="904" spans="46:48">
      <c r="AT904" s="2">
        <f t="shared" si="79"/>
        <v>5196000</v>
      </c>
      <c r="AU904" s="2">
        <f t="shared" si="79"/>
        <v>5200000</v>
      </c>
      <c r="AV904" s="2">
        <f t="shared" si="78"/>
        <v>3716800</v>
      </c>
    </row>
    <row r="905" spans="46:48">
      <c r="AT905" s="2">
        <f t="shared" si="79"/>
        <v>5200000</v>
      </c>
      <c r="AU905" s="2">
        <f t="shared" si="79"/>
        <v>5204000</v>
      </c>
      <c r="AV905" s="2">
        <f t="shared" si="78"/>
        <v>3720000</v>
      </c>
    </row>
    <row r="906" spans="46:48">
      <c r="AT906" s="2">
        <f t="shared" si="79"/>
        <v>5204000</v>
      </c>
      <c r="AU906" s="2">
        <f t="shared" si="79"/>
        <v>5208000</v>
      </c>
      <c r="AV906" s="2">
        <f t="shared" si="78"/>
        <v>3723200</v>
      </c>
    </row>
    <row r="907" spans="46:48">
      <c r="AT907" s="2">
        <f t="shared" si="79"/>
        <v>5208000</v>
      </c>
      <c r="AU907" s="2">
        <f t="shared" si="79"/>
        <v>5212000</v>
      </c>
      <c r="AV907" s="2">
        <f t="shared" si="78"/>
        <v>3726400</v>
      </c>
    </row>
    <row r="908" spans="46:48">
      <c r="AT908" s="2">
        <f t="shared" si="79"/>
        <v>5212000</v>
      </c>
      <c r="AU908" s="2">
        <f t="shared" si="79"/>
        <v>5216000</v>
      </c>
      <c r="AV908" s="2">
        <f t="shared" si="78"/>
        <v>3729600</v>
      </c>
    </row>
    <row r="909" spans="46:48">
      <c r="AT909" s="2">
        <f t="shared" si="79"/>
        <v>5216000</v>
      </c>
      <c r="AU909" s="2">
        <f t="shared" si="79"/>
        <v>5220000</v>
      </c>
      <c r="AV909" s="2">
        <f t="shared" si="78"/>
        <v>3732800</v>
      </c>
    </row>
    <row r="910" spans="46:48">
      <c r="AT910" s="2">
        <f t="shared" si="79"/>
        <v>5220000</v>
      </c>
      <c r="AU910" s="2">
        <f t="shared" si="79"/>
        <v>5224000</v>
      </c>
      <c r="AV910" s="2">
        <f t="shared" si="78"/>
        <v>3736000</v>
      </c>
    </row>
    <row r="911" spans="46:48">
      <c r="AT911" s="2">
        <f t="shared" si="79"/>
        <v>5224000</v>
      </c>
      <c r="AU911" s="2">
        <f t="shared" si="79"/>
        <v>5228000</v>
      </c>
      <c r="AV911" s="2">
        <f t="shared" si="78"/>
        <v>3739200</v>
      </c>
    </row>
    <row r="912" spans="46:48">
      <c r="AT912" s="2">
        <f t="shared" si="79"/>
        <v>5228000</v>
      </c>
      <c r="AU912" s="2">
        <f t="shared" si="79"/>
        <v>5232000</v>
      </c>
      <c r="AV912" s="2">
        <f t="shared" si="78"/>
        <v>3742400</v>
      </c>
    </row>
    <row r="913" spans="46:48">
      <c r="AT913" s="2">
        <f t="shared" ref="AT913:AU928" si="80">+AT912+4000</f>
        <v>5232000</v>
      </c>
      <c r="AU913" s="2">
        <f t="shared" si="80"/>
        <v>5236000</v>
      </c>
      <c r="AV913" s="2">
        <f t="shared" si="78"/>
        <v>3745600</v>
      </c>
    </row>
    <row r="914" spans="46:48">
      <c r="AT914" s="2">
        <f t="shared" si="80"/>
        <v>5236000</v>
      </c>
      <c r="AU914" s="2">
        <f t="shared" si="80"/>
        <v>5240000</v>
      </c>
      <c r="AV914" s="2">
        <f t="shared" si="78"/>
        <v>3748800</v>
      </c>
    </row>
    <row r="915" spans="46:48">
      <c r="AT915" s="2">
        <f t="shared" si="80"/>
        <v>5240000</v>
      </c>
      <c r="AU915" s="2">
        <f t="shared" si="80"/>
        <v>5244000</v>
      </c>
      <c r="AV915" s="2">
        <f t="shared" si="78"/>
        <v>3752000</v>
      </c>
    </row>
    <row r="916" spans="46:48">
      <c r="AT916" s="2">
        <f t="shared" si="80"/>
        <v>5244000</v>
      </c>
      <c r="AU916" s="2">
        <f t="shared" si="80"/>
        <v>5248000</v>
      </c>
      <c r="AV916" s="2">
        <f t="shared" si="78"/>
        <v>3755200</v>
      </c>
    </row>
    <row r="917" spans="46:48">
      <c r="AT917" s="2">
        <f t="shared" si="80"/>
        <v>5248000</v>
      </c>
      <c r="AU917" s="2">
        <f t="shared" si="80"/>
        <v>5252000</v>
      </c>
      <c r="AV917" s="2">
        <f t="shared" si="78"/>
        <v>3758400</v>
      </c>
    </row>
    <row r="918" spans="46:48">
      <c r="AT918" s="2">
        <f t="shared" si="80"/>
        <v>5252000</v>
      </c>
      <c r="AU918" s="2">
        <f t="shared" si="80"/>
        <v>5256000</v>
      </c>
      <c r="AV918" s="2">
        <f t="shared" si="78"/>
        <v>3761600</v>
      </c>
    </row>
    <row r="919" spans="46:48">
      <c r="AT919" s="2">
        <f t="shared" si="80"/>
        <v>5256000</v>
      </c>
      <c r="AU919" s="2">
        <f t="shared" si="80"/>
        <v>5260000</v>
      </c>
      <c r="AV919" s="2">
        <f t="shared" si="78"/>
        <v>3764800</v>
      </c>
    </row>
    <row r="920" spans="46:48">
      <c r="AT920" s="2">
        <f t="shared" si="80"/>
        <v>5260000</v>
      </c>
      <c r="AU920" s="2">
        <f t="shared" si="80"/>
        <v>5264000</v>
      </c>
      <c r="AV920" s="2">
        <f t="shared" si="78"/>
        <v>3768000</v>
      </c>
    </row>
    <row r="921" spans="46:48">
      <c r="AT921" s="2">
        <f t="shared" si="80"/>
        <v>5264000</v>
      </c>
      <c r="AU921" s="2">
        <f t="shared" si="80"/>
        <v>5268000</v>
      </c>
      <c r="AV921" s="2">
        <f t="shared" si="78"/>
        <v>3771200</v>
      </c>
    </row>
    <row r="922" spans="46:48">
      <c r="AT922" s="2">
        <f t="shared" si="80"/>
        <v>5268000</v>
      </c>
      <c r="AU922" s="2">
        <f t="shared" si="80"/>
        <v>5272000</v>
      </c>
      <c r="AV922" s="2">
        <f t="shared" si="78"/>
        <v>3774400</v>
      </c>
    </row>
    <row r="923" spans="46:48">
      <c r="AT923" s="2">
        <f t="shared" si="80"/>
        <v>5272000</v>
      </c>
      <c r="AU923" s="2">
        <f t="shared" si="80"/>
        <v>5276000</v>
      </c>
      <c r="AV923" s="2">
        <f t="shared" si="78"/>
        <v>3777600</v>
      </c>
    </row>
    <row r="924" spans="46:48">
      <c r="AT924" s="2">
        <f t="shared" si="80"/>
        <v>5276000</v>
      </c>
      <c r="AU924" s="2">
        <f t="shared" si="80"/>
        <v>5280000</v>
      </c>
      <c r="AV924" s="2">
        <f t="shared" si="78"/>
        <v>3780800</v>
      </c>
    </row>
    <row r="925" spans="46:48">
      <c r="AT925" s="2">
        <f t="shared" si="80"/>
        <v>5280000</v>
      </c>
      <c r="AU925" s="2">
        <f t="shared" si="80"/>
        <v>5284000</v>
      </c>
      <c r="AV925" s="2">
        <f t="shared" si="78"/>
        <v>3784000</v>
      </c>
    </row>
    <row r="926" spans="46:48">
      <c r="AT926" s="2">
        <f t="shared" si="80"/>
        <v>5284000</v>
      </c>
      <c r="AU926" s="2">
        <f t="shared" si="80"/>
        <v>5288000</v>
      </c>
      <c r="AV926" s="2">
        <f t="shared" si="78"/>
        <v>3787200</v>
      </c>
    </row>
    <row r="927" spans="46:48">
      <c r="AT927" s="2">
        <f t="shared" si="80"/>
        <v>5288000</v>
      </c>
      <c r="AU927" s="2">
        <f t="shared" si="80"/>
        <v>5292000</v>
      </c>
      <c r="AV927" s="2">
        <f t="shared" si="78"/>
        <v>3790400</v>
      </c>
    </row>
    <row r="928" spans="46:48">
      <c r="AT928" s="2">
        <f t="shared" si="80"/>
        <v>5292000</v>
      </c>
      <c r="AU928" s="2">
        <f t="shared" si="80"/>
        <v>5296000</v>
      </c>
      <c r="AV928" s="2">
        <f t="shared" si="78"/>
        <v>3793600</v>
      </c>
    </row>
    <row r="929" spans="46:48">
      <c r="AT929" s="2">
        <f t="shared" ref="AT929:AU944" si="81">+AT928+4000</f>
        <v>5296000</v>
      </c>
      <c r="AU929" s="2">
        <f t="shared" si="81"/>
        <v>5300000</v>
      </c>
      <c r="AV929" s="2">
        <f t="shared" si="78"/>
        <v>3796800</v>
      </c>
    </row>
    <row r="930" spans="46:48">
      <c r="AT930" s="2">
        <f t="shared" si="81"/>
        <v>5300000</v>
      </c>
      <c r="AU930" s="2">
        <f t="shared" si="81"/>
        <v>5304000</v>
      </c>
      <c r="AV930" s="2">
        <f t="shared" si="78"/>
        <v>3800000</v>
      </c>
    </row>
    <row r="931" spans="46:48">
      <c r="AT931" s="2">
        <f t="shared" si="81"/>
        <v>5304000</v>
      </c>
      <c r="AU931" s="2">
        <f t="shared" si="81"/>
        <v>5308000</v>
      </c>
      <c r="AV931" s="2">
        <f t="shared" si="78"/>
        <v>3803200</v>
      </c>
    </row>
    <row r="932" spans="46:48">
      <c r="AT932" s="2">
        <f t="shared" si="81"/>
        <v>5308000</v>
      </c>
      <c r="AU932" s="2">
        <f t="shared" si="81"/>
        <v>5312000</v>
      </c>
      <c r="AV932" s="2">
        <f t="shared" si="78"/>
        <v>3806400</v>
      </c>
    </row>
    <row r="933" spans="46:48">
      <c r="AT933" s="2">
        <f t="shared" si="81"/>
        <v>5312000</v>
      </c>
      <c r="AU933" s="2">
        <f t="shared" si="81"/>
        <v>5316000</v>
      </c>
      <c r="AV933" s="2">
        <f t="shared" si="78"/>
        <v>3809600</v>
      </c>
    </row>
    <row r="934" spans="46:48">
      <c r="AT934" s="2">
        <f t="shared" si="81"/>
        <v>5316000</v>
      </c>
      <c r="AU934" s="2">
        <f t="shared" si="81"/>
        <v>5320000</v>
      </c>
      <c r="AV934" s="2">
        <f t="shared" si="78"/>
        <v>3812800</v>
      </c>
    </row>
    <row r="935" spans="46:48">
      <c r="AT935" s="2">
        <f t="shared" si="81"/>
        <v>5320000</v>
      </c>
      <c r="AU935" s="2">
        <f t="shared" si="81"/>
        <v>5324000</v>
      </c>
      <c r="AV935" s="2">
        <f t="shared" si="78"/>
        <v>3816000</v>
      </c>
    </row>
    <row r="936" spans="46:48">
      <c r="AT936" s="2">
        <f t="shared" si="81"/>
        <v>5324000</v>
      </c>
      <c r="AU936" s="2">
        <f t="shared" si="81"/>
        <v>5328000</v>
      </c>
      <c r="AV936" s="2">
        <f t="shared" si="78"/>
        <v>3819200</v>
      </c>
    </row>
    <row r="937" spans="46:48">
      <c r="AT937" s="2">
        <f t="shared" si="81"/>
        <v>5328000</v>
      </c>
      <c r="AU937" s="2">
        <f t="shared" si="81"/>
        <v>5332000</v>
      </c>
      <c r="AV937" s="2">
        <f t="shared" si="78"/>
        <v>3822400</v>
      </c>
    </row>
    <row r="938" spans="46:48">
      <c r="AT938" s="2">
        <f t="shared" si="81"/>
        <v>5332000</v>
      </c>
      <c r="AU938" s="2">
        <f t="shared" si="81"/>
        <v>5336000</v>
      </c>
      <c r="AV938" s="2">
        <f t="shared" si="78"/>
        <v>3825600</v>
      </c>
    </row>
    <row r="939" spans="46:48">
      <c r="AT939" s="2">
        <f t="shared" si="81"/>
        <v>5336000</v>
      </c>
      <c r="AU939" s="2">
        <f t="shared" si="81"/>
        <v>5340000</v>
      </c>
      <c r="AV939" s="2">
        <f t="shared" si="78"/>
        <v>3828800</v>
      </c>
    </row>
    <row r="940" spans="46:48">
      <c r="AT940" s="2">
        <f t="shared" si="81"/>
        <v>5340000</v>
      </c>
      <c r="AU940" s="2">
        <f t="shared" si="81"/>
        <v>5344000</v>
      </c>
      <c r="AV940" s="2">
        <f t="shared" si="78"/>
        <v>3832000</v>
      </c>
    </row>
    <row r="941" spans="46:48">
      <c r="AT941" s="2">
        <f t="shared" si="81"/>
        <v>5344000</v>
      </c>
      <c r="AU941" s="2">
        <f t="shared" si="81"/>
        <v>5348000</v>
      </c>
      <c r="AV941" s="2">
        <f t="shared" si="78"/>
        <v>3835200</v>
      </c>
    </row>
    <row r="942" spans="46:48">
      <c r="AT942" s="2">
        <f t="shared" si="81"/>
        <v>5348000</v>
      </c>
      <c r="AU942" s="2">
        <f t="shared" si="81"/>
        <v>5352000</v>
      </c>
      <c r="AV942" s="2">
        <f t="shared" si="78"/>
        <v>3838400</v>
      </c>
    </row>
    <row r="943" spans="46:48">
      <c r="AT943" s="2">
        <f t="shared" si="81"/>
        <v>5352000</v>
      </c>
      <c r="AU943" s="2">
        <f t="shared" si="81"/>
        <v>5356000</v>
      </c>
      <c r="AV943" s="2">
        <f t="shared" si="78"/>
        <v>3841600</v>
      </c>
    </row>
    <row r="944" spans="46:48">
      <c r="AT944" s="2">
        <f t="shared" si="81"/>
        <v>5356000</v>
      </c>
      <c r="AU944" s="2">
        <f t="shared" si="81"/>
        <v>5360000</v>
      </c>
      <c r="AV944" s="2">
        <f t="shared" si="78"/>
        <v>3844800</v>
      </c>
    </row>
    <row r="945" spans="46:48">
      <c r="AT945" s="2">
        <f t="shared" ref="AT945:AU960" si="82">+AT944+4000</f>
        <v>5360000</v>
      </c>
      <c r="AU945" s="2">
        <f t="shared" si="82"/>
        <v>5364000</v>
      </c>
      <c r="AV945" s="2">
        <f t="shared" si="78"/>
        <v>3848000</v>
      </c>
    </row>
    <row r="946" spans="46:48">
      <c r="AT946" s="2">
        <f t="shared" si="82"/>
        <v>5364000</v>
      </c>
      <c r="AU946" s="2">
        <f t="shared" si="82"/>
        <v>5368000</v>
      </c>
      <c r="AV946" s="2">
        <f t="shared" si="78"/>
        <v>3851200</v>
      </c>
    </row>
    <row r="947" spans="46:48">
      <c r="AT947" s="2">
        <f t="shared" si="82"/>
        <v>5368000</v>
      </c>
      <c r="AU947" s="2">
        <f t="shared" si="82"/>
        <v>5372000</v>
      </c>
      <c r="AV947" s="2">
        <f t="shared" si="78"/>
        <v>3854400</v>
      </c>
    </row>
    <row r="948" spans="46:48">
      <c r="AT948" s="2">
        <f t="shared" si="82"/>
        <v>5372000</v>
      </c>
      <c r="AU948" s="2">
        <f t="shared" si="82"/>
        <v>5376000</v>
      </c>
      <c r="AV948" s="2">
        <f t="shared" si="78"/>
        <v>3857600</v>
      </c>
    </row>
    <row r="949" spans="46:48">
      <c r="AT949" s="2">
        <f t="shared" si="82"/>
        <v>5376000</v>
      </c>
      <c r="AU949" s="2">
        <f t="shared" si="82"/>
        <v>5380000</v>
      </c>
      <c r="AV949" s="2">
        <f t="shared" si="78"/>
        <v>3860800</v>
      </c>
    </row>
    <row r="950" spans="46:48">
      <c r="AT950" s="2">
        <f t="shared" si="82"/>
        <v>5380000</v>
      </c>
      <c r="AU950" s="2">
        <f t="shared" si="82"/>
        <v>5384000</v>
      </c>
      <c r="AV950" s="2">
        <f t="shared" si="78"/>
        <v>3864000</v>
      </c>
    </row>
    <row r="951" spans="46:48">
      <c r="AT951" s="2">
        <f t="shared" si="82"/>
        <v>5384000</v>
      </c>
      <c r="AU951" s="2">
        <f t="shared" si="82"/>
        <v>5388000</v>
      </c>
      <c r="AV951" s="2">
        <f t="shared" si="78"/>
        <v>3867200</v>
      </c>
    </row>
    <row r="952" spans="46:48">
      <c r="AT952" s="2">
        <f t="shared" si="82"/>
        <v>5388000</v>
      </c>
      <c r="AU952" s="2">
        <f t="shared" si="82"/>
        <v>5392000</v>
      </c>
      <c r="AV952" s="2">
        <f t="shared" si="78"/>
        <v>3870400</v>
      </c>
    </row>
    <row r="953" spans="46:48">
      <c r="AT953" s="2">
        <f t="shared" si="82"/>
        <v>5392000</v>
      </c>
      <c r="AU953" s="2">
        <f t="shared" si="82"/>
        <v>5396000</v>
      </c>
      <c r="AV953" s="2">
        <f t="shared" si="78"/>
        <v>3873600</v>
      </c>
    </row>
    <row r="954" spans="46:48">
      <c r="AT954" s="2">
        <f t="shared" si="82"/>
        <v>5396000</v>
      </c>
      <c r="AU954" s="2">
        <f t="shared" si="82"/>
        <v>5400000</v>
      </c>
      <c r="AV954" s="2">
        <f t="shared" si="78"/>
        <v>3876800</v>
      </c>
    </row>
    <row r="955" spans="46:48">
      <c r="AT955" s="2">
        <f t="shared" si="82"/>
        <v>5400000</v>
      </c>
      <c r="AU955" s="2">
        <f t="shared" si="82"/>
        <v>5404000</v>
      </c>
      <c r="AV955" s="2">
        <f t="shared" ref="AV955:AV1018" si="83">+AT955*80/100-440000</f>
        <v>3880000</v>
      </c>
    </row>
    <row r="956" spans="46:48">
      <c r="AT956" s="2">
        <f t="shared" si="82"/>
        <v>5404000</v>
      </c>
      <c r="AU956" s="2">
        <f t="shared" si="82"/>
        <v>5408000</v>
      </c>
      <c r="AV956" s="2">
        <f t="shared" si="83"/>
        <v>3883200</v>
      </c>
    </row>
    <row r="957" spans="46:48">
      <c r="AT957" s="2">
        <f t="shared" si="82"/>
        <v>5408000</v>
      </c>
      <c r="AU957" s="2">
        <f t="shared" si="82"/>
        <v>5412000</v>
      </c>
      <c r="AV957" s="2">
        <f t="shared" si="83"/>
        <v>3886400</v>
      </c>
    </row>
    <row r="958" spans="46:48">
      <c r="AT958" s="2">
        <f t="shared" si="82"/>
        <v>5412000</v>
      </c>
      <c r="AU958" s="2">
        <f t="shared" si="82"/>
        <v>5416000</v>
      </c>
      <c r="AV958" s="2">
        <f t="shared" si="83"/>
        <v>3889600</v>
      </c>
    </row>
    <row r="959" spans="46:48">
      <c r="AT959" s="2">
        <f t="shared" si="82"/>
        <v>5416000</v>
      </c>
      <c r="AU959" s="2">
        <f t="shared" si="82"/>
        <v>5420000</v>
      </c>
      <c r="AV959" s="2">
        <f t="shared" si="83"/>
        <v>3892800</v>
      </c>
    </row>
    <row r="960" spans="46:48">
      <c r="AT960" s="2">
        <f t="shared" si="82"/>
        <v>5420000</v>
      </c>
      <c r="AU960" s="2">
        <f t="shared" si="82"/>
        <v>5424000</v>
      </c>
      <c r="AV960" s="2">
        <f t="shared" si="83"/>
        <v>3896000</v>
      </c>
    </row>
    <row r="961" spans="46:48">
      <c r="AT961" s="2">
        <f t="shared" ref="AT961:AU976" si="84">+AT960+4000</f>
        <v>5424000</v>
      </c>
      <c r="AU961" s="2">
        <f t="shared" si="84"/>
        <v>5428000</v>
      </c>
      <c r="AV961" s="2">
        <f t="shared" si="83"/>
        <v>3899200</v>
      </c>
    </row>
    <row r="962" spans="46:48">
      <c r="AT962" s="2">
        <f t="shared" si="84"/>
        <v>5428000</v>
      </c>
      <c r="AU962" s="2">
        <f t="shared" si="84"/>
        <v>5432000</v>
      </c>
      <c r="AV962" s="2">
        <f t="shared" si="83"/>
        <v>3902400</v>
      </c>
    </row>
    <row r="963" spans="46:48">
      <c r="AT963" s="2">
        <f t="shared" si="84"/>
        <v>5432000</v>
      </c>
      <c r="AU963" s="2">
        <f t="shared" si="84"/>
        <v>5436000</v>
      </c>
      <c r="AV963" s="2">
        <f t="shared" si="83"/>
        <v>3905600</v>
      </c>
    </row>
    <row r="964" spans="46:48">
      <c r="AT964" s="2">
        <f t="shared" si="84"/>
        <v>5436000</v>
      </c>
      <c r="AU964" s="2">
        <f t="shared" si="84"/>
        <v>5440000</v>
      </c>
      <c r="AV964" s="2">
        <f t="shared" si="83"/>
        <v>3908800</v>
      </c>
    </row>
    <row r="965" spans="46:48">
      <c r="AT965" s="2">
        <f t="shared" si="84"/>
        <v>5440000</v>
      </c>
      <c r="AU965" s="2">
        <f t="shared" si="84"/>
        <v>5444000</v>
      </c>
      <c r="AV965" s="2">
        <f t="shared" si="83"/>
        <v>3912000</v>
      </c>
    </row>
    <row r="966" spans="46:48">
      <c r="AT966" s="2">
        <f t="shared" si="84"/>
        <v>5444000</v>
      </c>
      <c r="AU966" s="2">
        <f t="shared" si="84"/>
        <v>5448000</v>
      </c>
      <c r="AV966" s="2">
        <f t="shared" si="83"/>
        <v>3915200</v>
      </c>
    </row>
    <row r="967" spans="46:48">
      <c r="AT967" s="2">
        <f t="shared" si="84"/>
        <v>5448000</v>
      </c>
      <c r="AU967" s="2">
        <f t="shared" si="84"/>
        <v>5452000</v>
      </c>
      <c r="AV967" s="2">
        <f t="shared" si="83"/>
        <v>3918400</v>
      </c>
    </row>
    <row r="968" spans="46:48">
      <c r="AT968" s="2">
        <f t="shared" si="84"/>
        <v>5452000</v>
      </c>
      <c r="AU968" s="2">
        <f t="shared" si="84"/>
        <v>5456000</v>
      </c>
      <c r="AV968" s="2">
        <f t="shared" si="83"/>
        <v>3921600</v>
      </c>
    </row>
    <row r="969" spans="46:48">
      <c r="AT969" s="2">
        <f t="shared" si="84"/>
        <v>5456000</v>
      </c>
      <c r="AU969" s="2">
        <f t="shared" si="84"/>
        <v>5460000</v>
      </c>
      <c r="AV969" s="2">
        <f t="shared" si="83"/>
        <v>3924800</v>
      </c>
    </row>
    <row r="970" spans="46:48">
      <c r="AT970" s="2">
        <f t="shared" si="84"/>
        <v>5460000</v>
      </c>
      <c r="AU970" s="2">
        <f t="shared" si="84"/>
        <v>5464000</v>
      </c>
      <c r="AV970" s="2">
        <f t="shared" si="83"/>
        <v>3928000</v>
      </c>
    </row>
    <row r="971" spans="46:48">
      <c r="AT971" s="2">
        <f t="shared" si="84"/>
        <v>5464000</v>
      </c>
      <c r="AU971" s="2">
        <f t="shared" si="84"/>
        <v>5468000</v>
      </c>
      <c r="AV971" s="2">
        <f t="shared" si="83"/>
        <v>3931200</v>
      </c>
    </row>
    <row r="972" spans="46:48">
      <c r="AT972" s="2">
        <f t="shared" si="84"/>
        <v>5468000</v>
      </c>
      <c r="AU972" s="2">
        <f t="shared" si="84"/>
        <v>5472000</v>
      </c>
      <c r="AV972" s="2">
        <f t="shared" si="83"/>
        <v>3934400</v>
      </c>
    </row>
    <row r="973" spans="46:48">
      <c r="AT973" s="2">
        <f t="shared" si="84"/>
        <v>5472000</v>
      </c>
      <c r="AU973" s="2">
        <f t="shared" si="84"/>
        <v>5476000</v>
      </c>
      <c r="AV973" s="2">
        <f t="shared" si="83"/>
        <v>3937600</v>
      </c>
    </row>
    <row r="974" spans="46:48">
      <c r="AT974" s="2">
        <f t="shared" si="84"/>
        <v>5476000</v>
      </c>
      <c r="AU974" s="2">
        <f t="shared" si="84"/>
        <v>5480000</v>
      </c>
      <c r="AV974" s="2">
        <f t="shared" si="83"/>
        <v>3940800</v>
      </c>
    </row>
    <row r="975" spans="46:48">
      <c r="AT975" s="2">
        <f t="shared" si="84"/>
        <v>5480000</v>
      </c>
      <c r="AU975" s="2">
        <f t="shared" si="84"/>
        <v>5484000</v>
      </c>
      <c r="AV975" s="2">
        <f t="shared" si="83"/>
        <v>3944000</v>
      </c>
    </row>
    <row r="976" spans="46:48">
      <c r="AT976" s="2">
        <f t="shared" si="84"/>
        <v>5484000</v>
      </c>
      <c r="AU976" s="2">
        <f t="shared" si="84"/>
        <v>5488000</v>
      </c>
      <c r="AV976" s="2">
        <f t="shared" si="83"/>
        <v>3947200</v>
      </c>
    </row>
    <row r="977" spans="46:48">
      <c r="AT977" s="2">
        <f t="shared" ref="AT977:AU992" si="85">+AT976+4000</f>
        <v>5488000</v>
      </c>
      <c r="AU977" s="2">
        <f t="shared" si="85"/>
        <v>5492000</v>
      </c>
      <c r="AV977" s="2">
        <f t="shared" si="83"/>
        <v>3950400</v>
      </c>
    </row>
    <row r="978" spans="46:48">
      <c r="AT978" s="2">
        <f t="shared" si="85"/>
        <v>5492000</v>
      </c>
      <c r="AU978" s="2">
        <f t="shared" si="85"/>
        <v>5496000</v>
      </c>
      <c r="AV978" s="2">
        <f t="shared" si="83"/>
        <v>3953600</v>
      </c>
    </row>
    <row r="979" spans="46:48">
      <c r="AT979" s="2">
        <f t="shared" si="85"/>
        <v>5496000</v>
      </c>
      <c r="AU979" s="2">
        <f t="shared" si="85"/>
        <v>5500000</v>
      </c>
      <c r="AV979" s="2">
        <f t="shared" si="83"/>
        <v>3956800</v>
      </c>
    </row>
    <row r="980" spans="46:48">
      <c r="AT980" s="2">
        <f t="shared" si="85"/>
        <v>5500000</v>
      </c>
      <c r="AU980" s="2">
        <f t="shared" si="85"/>
        <v>5504000</v>
      </c>
      <c r="AV980" s="2">
        <f t="shared" si="83"/>
        <v>3960000</v>
      </c>
    </row>
    <row r="981" spans="46:48">
      <c r="AT981" s="2">
        <f t="shared" si="85"/>
        <v>5504000</v>
      </c>
      <c r="AU981" s="2">
        <f t="shared" si="85"/>
        <v>5508000</v>
      </c>
      <c r="AV981" s="2">
        <f t="shared" si="83"/>
        <v>3963200</v>
      </c>
    </row>
    <row r="982" spans="46:48">
      <c r="AT982" s="2">
        <f t="shared" si="85"/>
        <v>5508000</v>
      </c>
      <c r="AU982" s="2">
        <f t="shared" si="85"/>
        <v>5512000</v>
      </c>
      <c r="AV982" s="2">
        <f t="shared" si="83"/>
        <v>3966400</v>
      </c>
    </row>
    <row r="983" spans="46:48">
      <c r="AT983" s="2">
        <f t="shared" si="85"/>
        <v>5512000</v>
      </c>
      <c r="AU983" s="2">
        <f t="shared" si="85"/>
        <v>5516000</v>
      </c>
      <c r="AV983" s="2">
        <f t="shared" si="83"/>
        <v>3969600</v>
      </c>
    </row>
    <row r="984" spans="46:48">
      <c r="AT984" s="2">
        <f t="shared" si="85"/>
        <v>5516000</v>
      </c>
      <c r="AU984" s="2">
        <f t="shared" si="85"/>
        <v>5520000</v>
      </c>
      <c r="AV984" s="2">
        <f t="shared" si="83"/>
        <v>3972800</v>
      </c>
    </row>
    <row r="985" spans="46:48">
      <c r="AT985" s="2">
        <f t="shared" si="85"/>
        <v>5520000</v>
      </c>
      <c r="AU985" s="2">
        <f t="shared" si="85"/>
        <v>5524000</v>
      </c>
      <c r="AV985" s="2">
        <f t="shared" si="83"/>
        <v>3976000</v>
      </c>
    </row>
    <row r="986" spans="46:48">
      <c r="AT986" s="2">
        <f t="shared" si="85"/>
        <v>5524000</v>
      </c>
      <c r="AU986" s="2">
        <f t="shared" si="85"/>
        <v>5528000</v>
      </c>
      <c r="AV986" s="2">
        <f t="shared" si="83"/>
        <v>3979200</v>
      </c>
    </row>
    <row r="987" spans="46:48">
      <c r="AT987" s="2">
        <f t="shared" si="85"/>
        <v>5528000</v>
      </c>
      <c r="AU987" s="2">
        <f t="shared" si="85"/>
        <v>5532000</v>
      </c>
      <c r="AV987" s="2">
        <f t="shared" si="83"/>
        <v>3982400</v>
      </c>
    </row>
    <row r="988" spans="46:48">
      <c r="AT988" s="2">
        <f t="shared" si="85"/>
        <v>5532000</v>
      </c>
      <c r="AU988" s="2">
        <f t="shared" si="85"/>
        <v>5536000</v>
      </c>
      <c r="AV988" s="2">
        <f t="shared" si="83"/>
        <v>3985600</v>
      </c>
    </row>
    <row r="989" spans="46:48">
      <c r="AT989" s="2">
        <f t="shared" si="85"/>
        <v>5536000</v>
      </c>
      <c r="AU989" s="2">
        <f t="shared" si="85"/>
        <v>5540000</v>
      </c>
      <c r="AV989" s="2">
        <f t="shared" si="83"/>
        <v>3988800</v>
      </c>
    </row>
    <row r="990" spans="46:48">
      <c r="AT990" s="2">
        <f t="shared" si="85"/>
        <v>5540000</v>
      </c>
      <c r="AU990" s="2">
        <f t="shared" si="85"/>
        <v>5544000</v>
      </c>
      <c r="AV990" s="2">
        <f t="shared" si="83"/>
        <v>3992000</v>
      </c>
    </row>
    <row r="991" spans="46:48">
      <c r="AT991" s="2">
        <f t="shared" si="85"/>
        <v>5544000</v>
      </c>
      <c r="AU991" s="2">
        <f t="shared" si="85"/>
        <v>5548000</v>
      </c>
      <c r="AV991" s="2">
        <f t="shared" si="83"/>
        <v>3995200</v>
      </c>
    </row>
    <row r="992" spans="46:48">
      <c r="AT992" s="2">
        <f t="shared" si="85"/>
        <v>5548000</v>
      </c>
      <c r="AU992" s="2">
        <f t="shared" si="85"/>
        <v>5552000</v>
      </c>
      <c r="AV992" s="2">
        <f t="shared" si="83"/>
        <v>3998400</v>
      </c>
    </row>
    <row r="993" spans="46:48">
      <c r="AT993" s="2">
        <f t="shared" ref="AT993:AU1008" si="86">+AT992+4000</f>
        <v>5552000</v>
      </c>
      <c r="AU993" s="2">
        <f t="shared" si="86"/>
        <v>5556000</v>
      </c>
      <c r="AV993" s="2">
        <f t="shared" si="83"/>
        <v>4001600</v>
      </c>
    </row>
    <row r="994" spans="46:48">
      <c r="AT994" s="2">
        <f t="shared" si="86"/>
        <v>5556000</v>
      </c>
      <c r="AU994" s="2">
        <f t="shared" si="86"/>
        <v>5560000</v>
      </c>
      <c r="AV994" s="2">
        <f t="shared" si="83"/>
        <v>4004800</v>
      </c>
    </row>
    <row r="995" spans="46:48">
      <c r="AT995" s="2">
        <f t="shared" si="86"/>
        <v>5560000</v>
      </c>
      <c r="AU995" s="2">
        <f t="shared" si="86"/>
        <v>5564000</v>
      </c>
      <c r="AV995" s="2">
        <f t="shared" si="83"/>
        <v>4008000</v>
      </c>
    </row>
    <row r="996" spans="46:48">
      <c r="AT996" s="2">
        <f t="shared" si="86"/>
        <v>5564000</v>
      </c>
      <c r="AU996" s="2">
        <f t="shared" si="86"/>
        <v>5568000</v>
      </c>
      <c r="AV996" s="2">
        <f t="shared" si="83"/>
        <v>4011200</v>
      </c>
    </row>
    <row r="997" spans="46:48">
      <c r="AT997" s="2">
        <f t="shared" si="86"/>
        <v>5568000</v>
      </c>
      <c r="AU997" s="2">
        <f t="shared" si="86"/>
        <v>5572000</v>
      </c>
      <c r="AV997" s="2">
        <f t="shared" si="83"/>
        <v>4014400</v>
      </c>
    </row>
    <row r="998" spans="46:48">
      <c r="AT998" s="2">
        <f t="shared" si="86"/>
        <v>5572000</v>
      </c>
      <c r="AU998" s="2">
        <f t="shared" si="86"/>
        <v>5576000</v>
      </c>
      <c r="AV998" s="2">
        <f t="shared" si="83"/>
        <v>4017600</v>
      </c>
    </row>
    <row r="999" spans="46:48">
      <c r="AT999" s="2">
        <f t="shared" si="86"/>
        <v>5576000</v>
      </c>
      <c r="AU999" s="2">
        <f t="shared" si="86"/>
        <v>5580000</v>
      </c>
      <c r="AV999" s="2">
        <f t="shared" si="83"/>
        <v>4020800</v>
      </c>
    </row>
    <row r="1000" spans="46:48">
      <c r="AT1000" s="2">
        <f t="shared" si="86"/>
        <v>5580000</v>
      </c>
      <c r="AU1000" s="2">
        <f t="shared" si="86"/>
        <v>5584000</v>
      </c>
      <c r="AV1000" s="2">
        <f t="shared" si="83"/>
        <v>4024000</v>
      </c>
    </row>
    <row r="1001" spans="46:48">
      <c r="AT1001" s="2">
        <f t="shared" si="86"/>
        <v>5584000</v>
      </c>
      <c r="AU1001" s="2">
        <f t="shared" si="86"/>
        <v>5588000</v>
      </c>
      <c r="AV1001" s="2">
        <f t="shared" si="83"/>
        <v>4027200</v>
      </c>
    </row>
    <row r="1002" spans="46:48">
      <c r="AT1002" s="2">
        <f t="shared" si="86"/>
        <v>5588000</v>
      </c>
      <c r="AU1002" s="2">
        <f t="shared" si="86"/>
        <v>5592000</v>
      </c>
      <c r="AV1002" s="2">
        <f t="shared" si="83"/>
        <v>4030400</v>
      </c>
    </row>
    <row r="1003" spans="46:48">
      <c r="AT1003" s="2">
        <f t="shared" si="86"/>
        <v>5592000</v>
      </c>
      <c r="AU1003" s="2">
        <f t="shared" si="86"/>
        <v>5596000</v>
      </c>
      <c r="AV1003" s="2">
        <f t="shared" si="83"/>
        <v>4033600</v>
      </c>
    </row>
    <row r="1004" spans="46:48">
      <c r="AT1004" s="2">
        <f t="shared" si="86"/>
        <v>5596000</v>
      </c>
      <c r="AU1004" s="2">
        <f t="shared" si="86"/>
        <v>5600000</v>
      </c>
      <c r="AV1004" s="2">
        <f t="shared" si="83"/>
        <v>4036800</v>
      </c>
    </row>
    <row r="1005" spans="46:48">
      <c r="AT1005" s="2">
        <f t="shared" si="86"/>
        <v>5600000</v>
      </c>
      <c r="AU1005" s="2">
        <f t="shared" si="86"/>
        <v>5604000</v>
      </c>
      <c r="AV1005" s="2">
        <f t="shared" si="83"/>
        <v>4040000</v>
      </c>
    </row>
    <row r="1006" spans="46:48">
      <c r="AT1006" s="2">
        <f t="shared" si="86"/>
        <v>5604000</v>
      </c>
      <c r="AU1006" s="2">
        <f t="shared" si="86"/>
        <v>5608000</v>
      </c>
      <c r="AV1006" s="2">
        <f t="shared" si="83"/>
        <v>4043200</v>
      </c>
    </row>
    <row r="1007" spans="46:48">
      <c r="AT1007" s="2">
        <f t="shared" si="86"/>
        <v>5608000</v>
      </c>
      <c r="AU1007" s="2">
        <f t="shared" si="86"/>
        <v>5612000</v>
      </c>
      <c r="AV1007" s="2">
        <f t="shared" si="83"/>
        <v>4046400</v>
      </c>
    </row>
    <row r="1008" spans="46:48">
      <c r="AT1008" s="2">
        <f t="shared" si="86"/>
        <v>5612000</v>
      </c>
      <c r="AU1008" s="2">
        <f t="shared" si="86"/>
        <v>5616000</v>
      </c>
      <c r="AV1008" s="2">
        <f t="shared" si="83"/>
        <v>4049600</v>
      </c>
    </row>
    <row r="1009" spans="46:48">
      <c r="AT1009" s="2">
        <f t="shared" ref="AT1009:AU1024" si="87">+AT1008+4000</f>
        <v>5616000</v>
      </c>
      <c r="AU1009" s="2">
        <f t="shared" si="87"/>
        <v>5620000</v>
      </c>
      <c r="AV1009" s="2">
        <f t="shared" si="83"/>
        <v>4052800</v>
      </c>
    </row>
    <row r="1010" spans="46:48">
      <c r="AT1010" s="2">
        <f t="shared" si="87"/>
        <v>5620000</v>
      </c>
      <c r="AU1010" s="2">
        <f t="shared" si="87"/>
        <v>5624000</v>
      </c>
      <c r="AV1010" s="2">
        <f t="shared" si="83"/>
        <v>4056000</v>
      </c>
    </row>
    <row r="1011" spans="46:48">
      <c r="AT1011" s="2">
        <f t="shared" si="87"/>
        <v>5624000</v>
      </c>
      <c r="AU1011" s="2">
        <f t="shared" si="87"/>
        <v>5628000</v>
      </c>
      <c r="AV1011" s="2">
        <f t="shared" si="83"/>
        <v>4059200</v>
      </c>
    </row>
    <row r="1012" spans="46:48">
      <c r="AT1012" s="2">
        <f t="shared" si="87"/>
        <v>5628000</v>
      </c>
      <c r="AU1012" s="2">
        <f t="shared" si="87"/>
        <v>5632000</v>
      </c>
      <c r="AV1012" s="2">
        <f t="shared" si="83"/>
        <v>4062400</v>
      </c>
    </row>
    <row r="1013" spans="46:48">
      <c r="AT1013" s="2">
        <f t="shared" si="87"/>
        <v>5632000</v>
      </c>
      <c r="AU1013" s="2">
        <f t="shared" si="87"/>
        <v>5636000</v>
      </c>
      <c r="AV1013" s="2">
        <f t="shared" si="83"/>
        <v>4065600</v>
      </c>
    </row>
    <row r="1014" spans="46:48">
      <c r="AT1014" s="2">
        <f t="shared" si="87"/>
        <v>5636000</v>
      </c>
      <c r="AU1014" s="2">
        <f t="shared" si="87"/>
        <v>5640000</v>
      </c>
      <c r="AV1014" s="2">
        <f t="shared" si="83"/>
        <v>4068800</v>
      </c>
    </row>
    <row r="1015" spans="46:48">
      <c r="AT1015" s="2">
        <f t="shared" si="87"/>
        <v>5640000</v>
      </c>
      <c r="AU1015" s="2">
        <f t="shared" si="87"/>
        <v>5644000</v>
      </c>
      <c r="AV1015" s="2">
        <f t="shared" si="83"/>
        <v>4072000</v>
      </c>
    </row>
    <row r="1016" spans="46:48">
      <c r="AT1016" s="2">
        <f t="shared" si="87"/>
        <v>5644000</v>
      </c>
      <c r="AU1016" s="2">
        <f t="shared" si="87"/>
        <v>5648000</v>
      </c>
      <c r="AV1016" s="2">
        <f t="shared" si="83"/>
        <v>4075200</v>
      </c>
    </row>
    <row r="1017" spans="46:48">
      <c r="AT1017" s="2">
        <f t="shared" si="87"/>
        <v>5648000</v>
      </c>
      <c r="AU1017" s="2">
        <f t="shared" si="87"/>
        <v>5652000</v>
      </c>
      <c r="AV1017" s="2">
        <f t="shared" si="83"/>
        <v>4078400</v>
      </c>
    </row>
    <row r="1018" spans="46:48">
      <c r="AT1018" s="2">
        <f t="shared" si="87"/>
        <v>5652000</v>
      </c>
      <c r="AU1018" s="2">
        <f t="shared" si="87"/>
        <v>5656000</v>
      </c>
      <c r="AV1018" s="2">
        <f t="shared" si="83"/>
        <v>4081600</v>
      </c>
    </row>
    <row r="1019" spans="46:48">
      <c r="AT1019" s="2">
        <f t="shared" si="87"/>
        <v>5656000</v>
      </c>
      <c r="AU1019" s="2">
        <f t="shared" si="87"/>
        <v>5660000</v>
      </c>
      <c r="AV1019" s="2">
        <f t="shared" ref="AV1019:AV1082" si="88">+AT1019*80/100-440000</f>
        <v>4084800</v>
      </c>
    </row>
    <row r="1020" spans="46:48">
      <c r="AT1020" s="2">
        <f t="shared" si="87"/>
        <v>5660000</v>
      </c>
      <c r="AU1020" s="2">
        <f t="shared" si="87"/>
        <v>5664000</v>
      </c>
      <c r="AV1020" s="2">
        <f t="shared" si="88"/>
        <v>4088000</v>
      </c>
    </row>
    <row r="1021" spans="46:48">
      <c r="AT1021" s="2">
        <f t="shared" si="87"/>
        <v>5664000</v>
      </c>
      <c r="AU1021" s="2">
        <f t="shared" si="87"/>
        <v>5668000</v>
      </c>
      <c r="AV1021" s="2">
        <f t="shared" si="88"/>
        <v>4091200</v>
      </c>
    </row>
    <row r="1022" spans="46:48">
      <c r="AT1022" s="2">
        <f t="shared" si="87"/>
        <v>5668000</v>
      </c>
      <c r="AU1022" s="2">
        <f t="shared" si="87"/>
        <v>5672000</v>
      </c>
      <c r="AV1022" s="2">
        <f t="shared" si="88"/>
        <v>4094400</v>
      </c>
    </row>
    <row r="1023" spans="46:48">
      <c r="AT1023" s="2">
        <f t="shared" si="87"/>
        <v>5672000</v>
      </c>
      <c r="AU1023" s="2">
        <f t="shared" si="87"/>
        <v>5676000</v>
      </c>
      <c r="AV1023" s="2">
        <f t="shared" si="88"/>
        <v>4097600</v>
      </c>
    </row>
    <row r="1024" spans="46:48">
      <c r="AT1024" s="2">
        <f t="shared" si="87"/>
        <v>5676000</v>
      </c>
      <c r="AU1024" s="2">
        <f t="shared" si="87"/>
        <v>5680000</v>
      </c>
      <c r="AV1024" s="2">
        <f t="shared" si="88"/>
        <v>4100800</v>
      </c>
    </row>
    <row r="1025" spans="46:48">
      <c r="AT1025" s="2">
        <f t="shared" ref="AT1025:AU1040" si="89">+AT1024+4000</f>
        <v>5680000</v>
      </c>
      <c r="AU1025" s="2">
        <f t="shared" si="89"/>
        <v>5684000</v>
      </c>
      <c r="AV1025" s="2">
        <f t="shared" si="88"/>
        <v>4104000</v>
      </c>
    </row>
    <row r="1026" spans="46:48">
      <c r="AT1026" s="2">
        <f t="shared" si="89"/>
        <v>5684000</v>
      </c>
      <c r="AU1026" s="2">
        <f t="shared" si="89"/>
        <v>5688000</v>
      </c>
      <c r="AV1026" s="2">
        <f t="shared" si="88"/>
        <v>4107200</v>
      </c>
    </row>
    <row r="1027" spans="46:48">
      <c r="AT1027" s="2">
        <f t="shared" si="89"/>
        <v>5688000</v>
      </c>
      <c r="AU1027" s="2">
        <f t="shared" si="89"/>
        <v>5692000</v>
      </c>
      <c r="AV1027" s="2">
        <f t="shared" si="88"/>
        <v>4110400</v>
      </c>
    </row>
    <row r="1028" spans="46:48">
      <c r="AT1028" s="2">
        <f t="shared" si="89"/>
        <v>5692000</v>
      </c>
      <c r="AU1028" s="2">
        <f t="shared" si="89"/>
        <v>5696000</v>
      </c>
      <c r="AV1028" s="2">
        <f t="shared" si="88"/>
        <v>4113600</v>
      </c>
    </row>
    <row r="1029" spans="46:48">
      <c r="AT1029" s="2">
        <f t="shared" si="89"/>
        <v>5696000</v>
      </c>
      <c r="AU1029" s="2">
        <f t="shared" si="89"/>
        <v>5700000</v>
      </c>
      <c r="AV1029" s="2">
        <f t="shared" si="88"/>
        <v>4116800</v>
      </c>
    </row>
    <row r="1030" spans="46:48">
      <c r="AT1030" s="2">
        <f t="shared" si="89"/>
        <v>5700000</v>
      </c>
      <c r="AU1030" s="2">
        <f t="shared" si="89"/>
        <v>5704000</v>
      </c>
      <c r="AV1030" s="2">
        <f t="shared" si="88"/>
        <v>4120000</v>
      </c>
    </row>
    <row r="1031" spans="46:48">
      <c r="AT1031" s="2">
        <f t="shared" si="89"/>
        <v>5704000</v>
      </c>
      <c r="AU1031" s="2">
        <f t="shared" si="89"/>
        <v>5708000</v>
      </c>
      <c r="AV1031" s="2">
        <f t="shared" si="88"/>
        <v>4123200</v>
      </c>
    </row>
    <row r="1032" spans="46:48">
      <c r="AT1032" s="2">
        <f t="shared" si="89"/>
        <v>5708000</v>
      </c>
      <c r="AU1032" s="2">
        <f t="shared" si="89"/>
        <v>5712000</v>
      </c>
      <c r="AV1032" s="2">
        <f t="shared" si="88"/>
        <v>4126400</v>
      </c>
    </row>
    <row r="1033" spans="46:48">
      <c r="AT1033" s="2">
        <f t="shared" si="89"/>
        <v>5712000</v>
      </c>
      <c r="AU1033" s="2">
        <f t="shared" si="89"/>
        <v>5716000</v>
      </c>
      <c r="AV1033" s="2">
        <f t="shared" si="88"/>
        <v>4129600</v>
      </c>
    </row>
    <row r="1034" spans="46:48">
      <c r="AT1034" s="2">
        <f t="shared" si="89"/>
        <v>5716000</v>
      </c>
      <c r="AU1034" s="2">
        <f t="shared" si="89"/>
        <v>5720000</v>
      </c>
      <c r="AV1034" s="2">
        <f t="shared" si="88"/>
        <v>4132800</v>
      </c>
    </row>
    <row r="1035" spans="46:48">
      <c r="AT1035" s="2">
        <f t="shared" si="89"/>
        <v>5720000</v>
      </c>
      <c r="AU1035" s="2">
        <f t="shared" si="89"/>
        <v>5724000</v>
      </c>
      <c r="AV1035" s="2">
        <f t="shared" si="88"/>
        <v>4136000</v>
      </c>
    </row>
    <row r="1036" spans="46:48">
      <c r="AT1036" s="2">
        <f t="shared" si="89"/>
        <v>5724000</v>
      </c>
      <c r="AU1036" s="2">
        <f t="shared" si="89"/>
        <v>5728000</v>
      </c>
      <c r="AV1036" s="2">
        <f t="shared" si="88"/>
        <v>4139200</v>
      </c>
    </row>
    <row r="1037" spans="46:48">
      <c r="AT1037" s="2">
        <f t="shared" si="89"/>
        <v>5728000</v>
      </c>
      <c r="AU1037" s="2">
        <f t="shared" si="89"/>
        <v>5732000</v>
      </c>
      <c r="AV1037" s="2">
        <f t="shared" si="88"/>
        <v>4142400</v>
      </c>
    </row>
    <row r="1038" spans="46:48">
      <c r="AT1038" s="2">
        <f t="shared" si="89"/>
        <v>5732000</v>
      </c>
      <c r="AU1038" s="2">
        <f t="shared" si="89"/>
        <v>5736000</v>
      </c>
      <c r="AV1038" s="2">
        <f t="shared" si="88"/>
        <v>4145600</v>
      </c>
    </row>
    <row r="1039" spans="46:48">
      <c r="AT1039" s="2">
        <f t="shared" si="89"/>
        <v>5736000</v>
      </c>
      <c r="AU1039" s="2">
        <f t="shared" si="89"/>
        <v>5740000</v>
      </c>
      <c r="AV1039" s="2">
        <f t="shared" si="88"/>
        <v>4148800</v>
      </c>
    </row>
    <row r="1040" spans="46:48">
      <c r="AT1040" s="2">
        <f t="shared" si="89"/>
        <v>5740000</v>
      </c>
      <c r="AU1040" s="2">
        <f t="shared" si="89"/>
        <v>5744000</v>
      </c>
      <c r="AV1040" s="2">
        <f t="shared" si="88"/>
        <v>4152000</v>
      </c>
    </row>
    <row r="1041" spans="46:48">
      <c r="AT1041" s="2">
        <f t="shared" ref="AT1041:AU1056" si="90">+AT1040+4000</f>
        <v>5744000</v>
      </c>
      <c r="AU1041" s="2">
        <f t="shared" si="90"/>
        <v>5748000</v>
      </c>
      <c r="AV1041" s="2">
        <f t="shared" si="88"/>
        <v>4155200</v>
      </c>
    </row>
    <row r="1042" spans="46:48">
      <c r="AT1042" s="2">
        <f t="shared" si="90"/>
        <v>5748000</v>
      </c>
      <c r="AU1042" s="2">
        <f t="shared" si="90"/>
        <v>5752000</v>
      </c>
      <c r="AV1042" s="2">
        <f t="shared" si="88"/>
        <v>4158400</v>
      </c>
    </row>
    <row r="1043" spans="46:48">
      <c r="AT1043" s="2">
        <f t="shared" si="90"/>
        <v>5752000</v>
      </c>
      <c r="AU1043" s="2">
        <f t="shared" si="90"/>
        <v>5756000</v>
      </c>
      <c r="AV1043" s="2">
        <f t="shared" si="88"/>
        <v>4161600</v>
      </c>
    </row>
    <row r="1044" spans="46:48">
      <c r="AT1044" s="2">
        <f t="shared" si="90"/>
        <v>5756000</v>
      </c>
      <c r="AU1044" s="2">
        <f t="shared" si="90"/>
        <v>5760000</v>
      </c>
      <c r="AV1044" s="2">
        <f t="shared" si="88"/>
        <v>4164800</v>
      </c>
    </row>
    <row r="1045" spans="46:48">
      <c r="AT1045" s="2">
        <f t="shared" si="90"/>
        <v>5760000</v>
      </c>
      <c r="AU1045" s="2">
        <f t="shared" si="90"/>
        <v>5764000</v>
      </c>
      <c r="AV1045" s="2">
        <f t="shared" si="88"/>
        <v>4168000</v>
      </c>
    </row>
    <row r="1046" spans="46:48">
      <c r="AT1046" s="2">
        <f t="shared" si="90"/>
        <v>5764000</v>
      </c>
      <c r="AU1046" s="2">
        <f t="shared" si="90"/>
        <v>5768000</v>
      </c>
      <c r="AV1046" s="2">
        <f t="shared" si="88"/>
        <v>4171200</v>
      </c>
    </row>
    <row r="1047" spans="46:48">
      <c r="AT1047" s="2">
        <f t="shared" si="90"/>
        <v>5768000</v>
      </c>
      <c r="AU1047" s="2">
        <f t="shared" si="90"/>
        <v>5772000</v>
      </c>
      <c r="AV1047" s="2">
        <f t="shared" si="88"/>
        <v>4174400</v>
      </c>
    </row>
    <row r="1048" spans="46:48">
      <c r="AT1048" s="2">
        <f t="shared" si="90"/>
        <v>5772000</v>
      </c>
      <c r="AU1048" s="2">
        <f t="shared" si="90"/>
        <v>5776000</v>
      </c>
      <c r="AV1048" s="2">
        <f t="shared" si="88"/>
        <v>4177600</v>
      </c>
    </row>
    <row r="1049" spans="46:48">
      <c r="AT1049" s="2">
        <f t="shared" si="90"/>
        <v>5776000</v>
      </c>
      <c r="AU1049" s="2">
        <f t="shared" si="90"/>
        <v>5780000</v>
      </c>
      <c r="AV1049" s="2">
        <f t="shared" si="88"/>
        <v>4180800</v>
      </c>
    </row>
    <row r="1050" spans="46:48">
      <c r="AT1050" s="2">
        <f t="shared" si="90"/>
        <v>5780000</v>
      </c>
      <c r="AU1050" s="2">
        <f t="shared" si="90"/>
        <v>5784000</v>
      </c>
      <c r="AV1050" s="2">
        <f t="shared" si="88"/>
        <v>4184000</v>
      </c>
    </row>
    <row r="1051" spans="46:48">
      <c r="AT1051" s="2">
        <f t="shared" si="90"/>
        <v>5784000</v>
      </c>
      <c r="AU1051" s="2">
        <f t="shared" si="90"/>
        <v>5788000</v>
      </c>
      <c r="AV1051" s="2">
        <f t="shared" si="88"/>
        <v>4187200</v>
      </c>
    </row>
    <row r="1052" spans="46:48">
      <c r="AT1052" s="2">
        <f t="shared" si="90"/>
        <v>5788000</v>
      </c>
      <c r="AU1052" s="2">
        <f t="shared" si="90"/>
        <v>5792000</v>
      </c>
      <c r="AV1052" s="2">
        <f t="shared" si="88"/>
        <v>4190400</v>
      </c>
    </row>
    <row r="1053" spans="46:48">
      <c r="AT1053" s="2">
        <f t="shared" si="90"/>
        <v>5792000</v>
      </c>
      <c r="AU1053" s="2">
        <f t="shared" si="90"/>
        <v>5796000</v>
      </c>
      <c r="AV1053" s="2">
        <f t="shared" si="88"/>
        <v>4193600</v>
      </c>
    </row>
    <row r="1054" spans="46:48">
      <c r="AT1054" s="2">
        <f t="shared" si="90"/>
        <v>5796000</v>
      </c>
      <c r="AU1054" s="2">
        <f t="shared" si="90"/>
        <v>5800000</v>
      </c>
      <c r="AV1054" s="2">
        <f t="shared" si="88"/>
        <v>4196800</v>
      </c>
    </row>
    <row r="1055" spans="46:48">
      <c r="AT1055" s="2">
        <f t="shared" si="90"/>
        <v>5800000</v>
      </c>
      <c r="AU1055" s="2">
        <f t="shared" si="90"/>
        <v>5804000</v>
      </c>
      <c r="AV1055" s="2">
        <f t="shared" si="88"/>
        <v>4200000</v>
      </c>
    </row>
    <row r="1056" spans="46:48">
      <c r="AT1056" s="2">
        <f t="shared" si="90"/>
        <v>5804000</v>
      </c>
      <c r="AU1056" s="2">
        <f t="shared" si="90"/>
        <v>5808000</v>
      </c>
      <c r="AV1056" s="2">
        <f t="shared" si="88"/>
        <v>4203200</v>
      </c>
    </row>
    <row r="1057" spans="46:48">
      <c r="AT1057" s="2">
        <f t="shared" ref="AT1057:AU1072" si="91">+AT1056+4000</f>
        <v>5808000</v>
      </c>
      <c r="AU1057" s="2">
        <f t="shared" si="91"/>
        <v>5812000</v>
      </c>
      <c r="AV1057" s="2">
        <f t="shared" si="88"/>
        <v>4206400</v>
      </c>
    </row>
    <row r="1058" spans="46:48">
      <c r="AT1058" s="2">
        <f t="shared" si="91"/>
        <v>5812000</v>
      </c>
      <c r="AU1058" s="2">
        <f t="shared" si="91"/>
        <v>5816000</v>
      </c>
      <c r="AV1058" s="2">
        <f t="shared" si="88"/>
        <v>4209600</v>
      </c>
    </row>
    <row r="1059" spans="46:48">
      <c r="AT1059" s="2">
        <f t="shared" si="91"/>
        <v>5816000</v>
      </c>
      <c r="AU1059" s="2">
        <f t="shared" si="91"/>
        <v>5820000</v>
      </c>
      <c r="AV1059" s="2">
        <f t="shared" si="88"/>
        <v>4212800</v>
      </c>
    </row>
    <row r="1060" spans="46:48">
      <c r="AT1060" s="2">
        <f t="shared" si="91"/>
        <v>5820000</v>
      </c>
      <c r="AU1060" s="2">
        <f t="shared" si="91"/>
        <v>5824000</v>
      </c>
      <c r="AV1060" s="2">
        <f t="shared" si="88"/>
        <v>4216000</v>
      </c>
    </row>
    <row r="1061" spans="46:48">
      <c r="AT1061" s="2">
        <f t="shared" si="91"/>
        <v>5824000</v>
      </c>
      <c r="AU1061" s="2">
        <f t="shared" si="91"/>
        <v>5828000</v>
      </c>
      <c r="AV1061" s="2">
        <f t="shared" si="88"/>
        <v>4219200</v>
      </c>
    </row>
    <row r="1062" spans="46:48">
      <c r="AT1062" s="2">
        <f t="shared" si="91"/>
        <v>5828000</v>
      </c>
      <c r="AU1062" s="2">
        <f t="shared" si="91"/>
        <v>5832000</v>
      </c>
      <c r="AV1062" s="2">
        <f t="shared" si="88"/>
        <v>4222400</v>
      </c>
    </row>
    <row r="1063" spans="46:48">
      <c r="AT1063" s="2">
        <f t="shared" si="91"/>
        <v>5832000</v>
      </c>
      <c r="AU1063" s="2">
        <f t="shared" si="91"/>
        <v>5836000</v>
      </c>
      <c r="AV1063" s="2">
        <f t="shared" si="88"/>
        <v>4225600</v>
      </c>
    </row>
    <row r="1064" spans="46:48">
      <c r="AT1064" s="2">
        <f t="shared" si="91"/>
        <v>5836000</v>
      </c>
      <c r="AU1064" s="2">
        <f t="shared" si="91"/>
        <v>5840000</v>
      </c>
      <c r="AV1064" s="2">
        <f t="shared" si="88"/>
        <v>4228800</v>
      </c>
    </row>
    <row r="1065" spans="46:48">
      <c r="AT1065" s="2">
        <f t="shared" si="91"/>
        <v>5840000</v>
      </c>
      <c r="AU1065" s="2">
        <f t="shared" si="91"/>
        <v>5844000</v>
      </c>
      <c r="AV1065" s="2">
        <f t="shared" si="88"/>
        <v>4232000</v>
      </c>
    </row>
    <row r="1066" spans="46:48">
      <c r="AT1066" s="2">
        <f t="shared" si="91"/>
        <v>5844000</v>
      </c>
      <c r="AU1066" s="2">
        <f t="shared" si="91"/>
        <v>5848000</v>
      </c>
      <c r="AV1066" s="2">
        <f t="shared" si="88"/>
        <v>4235200</v>
      </c>
    </row>
    <row r="1067" spans="46:48">
      <c r="AT1067" s="2">
        <f t="shared" si="91"/>
        <v>5848000</v>
      </c>
      <c r="AU1067" s="2">
        <f t="shared" si="91"/>
        <v>5852000</v>
      </c>
      <c r="AV1067" s="2">
        <f t="shared" si="88"/>
        <v>4238400</v>
      </c>
    </row>
    <row r="1068" spans="46:48">
      <c r="AT1068" s="2">
        <f t="shared" si="91"/>
        <v>5852000</v>
      </c>
      <c r="AU1068" s="2">
        <f t="shared" si="91"/>
        <v>5856000</v>
      </c>
      <c r="AV1068" s="2">
        <f t="shared" si="88"/>
        <v>4241600</v>
      </c>
    </row>
    <row r="1069" spans="46:48">
      <c r="AT1069" s="2">
        <f t="shared" si="91"/>
        <v>5856000</v>
      </c>
      <c r="AU1069" s="2">
        <f t="shared" si="91"/>
        <v>5860000</v>
      </c>
      <c r="AV1069" s="2">
        <f t="shared" si="88"/>
        <v>4244800</v>
      </c>
    </row>
    <row r="1070" spans="46:48">
      <c r="AT1070" s="2">
        <f t="shared" si="91"/>
        <v>5860000</v>
      </c>
      <c r="AU1070" s="2">
        <f t="shared" si="91"/>
        <v>5864000</v>
      </c>
      <c r="AV1070" s="2">
        <f t="shared" si="88"/>
        <v>4248000</v>
      </c>
    </row>
    <row r="1071" spans="46:48">
      <c r="AT1071" s="2">
        <f t="shared" si="91"/>
        <v>5864000</v>
      </c>
      <c r="AU1071" s="2">
        <f t="shared" si="91"/>
        <v>5868000</v>
      </c>
      <c r="AV1071" s="2">
        <f t="shared" si="88"/>
        <v>4251200</v>
      </c>
    </row>
    <row r="1072" spans="46:48">
      <c r="AT1072" s="2">
        <f t="shared" si="91"/>
        <v>5868000</v>
      </c>
      <c r="AU1072" s="2">
        <f t="shared" si="91"/>
        <v>5872000</v>
      </c>
      <c r="AV1072" s="2">
        <f t="shared" si="88"/>
        <v>4254400</v>
      </c>
    </row>
    <row r="1073" spans="46:48">
      <c r="AT1073" s="2">
        <f t="shared" ref="AT1073:AU1088" si="92">+AT1072+4000</f>
        <v>5872000</v>
      </c>
      <c r="AU1073" s="2">
        <f t="shared" si="92"/>
        <v>5876000</v>
      </c>
      <c r="AV1073" s="2">
        <f t="shared" si="88"/>
        <v>4257600</v>
      </c>
    </row>
    <row r="1074" spans="46:48">
      <c r="AT1074" s="2">
        <f t="shared" si="92"/>
        <v>5876000</v>
      </c>
      <c r="AU1074" s="2">
        <f t="shared" si="92"/>
        <v>5880000</v>
      </c>
      <c r="AV1074" s="2">
        <f t="shared" si="88"/>
        <v>4260800</v>
      </c>
    </row>
    <row r="1075" spans="46:48">
      <c r="AT1075" s="2">
        <f t="shared" si="92"/>
        <v>5880000</v>
      </c>
      <c r="AU1075" s="2">
        <f t="shared" si="92"/>
        <v>5884000</v>
      </c>
      <c r="AV1075" s="2">
        <f t="shared" si="88"/>
        <v>4264000</v>
      </c>
    </row>
    <row r="1076" spans="46:48">
      <c r="AT1076" s="2">
        <f t="shared" si="92"/>
        <v>5884000</v>
      </c>
      <c r="AU1076" s="2">
        <f t="shared" si="92"/>
        <v>5888000</v>
      </c>
      <c r="AV1076" s="2">
        <f t="shared" si="88"/>
        <v>4267200</v>
      </c>
    </row>
    <row r="1077" spans="46:48">
      <c r="AT1077" s="2">
        <f t="shared" si="92"/>
        <v>5888000</v>
      </c>
      <c r="AU1077" s="2">
        <f t="shared" si="92"/>
        <v>5892000</v>
      </c>
      <c r="AV1077" s="2">
        <f t="shared" si="88"/>
        <v>4270400</v>
      </c>
    </row>
    <row r="1078" spans="46:48">
      <c r="AT1078" s="2">
        <f t="shared" si="92"/>
        <v>5892000</v>
      </c>
      <c r="AU1078" s="2">
        <f t="shared" si="92"/>
        <v>5896000</v>
      </c>
      <c r="AV1078" s="2">
        <f t="shared" si="88"/>
        <v>4273600</v>
      </c>
    </row>
    <row r="1079" spans="46:48">
      <c r="AT1079" s="2">
        <f t="shared" si="92"/>
        <v>5896000</v>
      </c>
      <c r="AU1079" s="2">
        <f t="shared" si="92"/>
        <v>5900000</v>
      </c>
      <c r="AV1079" s="2">
        <f t="shared" si="88"/>
        <v>4276800</v>
      </c>
    </row>
    <row r="1080" spans="46:48">
      <c r="AT1080" s="2">
        <f t="shared" si="92"/>
        <v>5900000</v>
      </c>
      <c r="AU1080" s="2">
        <f t="shared" si="92"/>
        <v>5904000</v>
      </c>
      <c r="AV1080" s="2">
        <f t="shared" si="88"/>
        <v>4280000</v>
      </c>
    </row>
    <row r="1081" spans="46:48">
      <c r="AT1081" s="2">
        <f t="shared" si="92"/>
        <v>5904000</v>
      </c>
      <c r="AU1081" s="2">
        <f t="shared" si="92"/>
        <v>5908000</v>
      </c>
      <c r="AV1081" s="2">
        <f t="shared" si="88"/>
        <v>4283200</v>
      </c>
    </row>
    <row r="1082" spans="46:48">
      <c r="AT1082" s="2">
        <f t="shared" si="92"/>
        <v>5908000</v>
      </c>
      <c r="AU1082" s="2">
        <f t="shared" si="92"/>
        <v>5912000</v>
      </c>
      <c r="AV1082" s="2">
        <f t="shared" si="88"/>
        <v>4286400</v>
      </c>
    </row>
    <row r="1083" spans="46:48">
      <c r="AT1083" s="2">
        <f t="shared" si="92"/>
        <v>5912000</v>
      </c>
      <c r="AU1083" s="2">
        <f t="shared" si="92"/>
        <v>5916000</v>
      </c>
      <c r="AV1083" s="2">
        <f t="shared" ref="AV1083:AV1146" si="93">+AT1083*80/100-440000</f>
        <v>4289600</v>
      </c>
    </row>
    <row r="1084" spans="46:48">
      <c r="AT1084" s="2">
        <f t="shared" si="92"/>
        <v>5916000</v>
      </c>
      <c r="AU1084" s="2">
        <f t="shared" si="92"/>
        <v>5920000</v>
      </c>
      <c r="AV1084" s="2">
        <f t="shared" si="93"/>
        <v>4292800</v>
      </c>
    </row>
    <row r="1085" spans="46:48">
      <c r="AT1085" s="2">
        <f t="shared" si="92"/>
        <v>5920000</v>
      </c>
      <c r="AU1085" s="2">
        <f t="shared" si="92"/>
        <v>5924000</v>
      </c>
      <c r="AV1085" s="2">
        <f t="shared" si="93"/>
        <v>4296000</v>
      </c>
    </row>
    <row r="1086" spans="46:48">
      <c r="AT1086" s="2">
        <f t="shared" si="92"/>
        <v>5924000</v>
      </c>
      <c r="AU1086" s="2">
        <f t="shared" si="92"/>
        <v>5928000</v>
      </c>
      <c r="AV1086" s="2">
        <f t="shared" si="93"/>
        <v>4299200</v>
      </c>
    </row>
    <row r="1087" spans="46:48">
      <c r="AT1087" s="2">
        <f t="shared" si="92"/>
        <v>5928000</v>
      </c>
      <c r="AU1087" s="2">
        <f t="shared" si="92"/>
        <v>5932000</v>
      </c>
      <c r="AV1087" s="2">
        <f t="shared" si="93"/>
        <v>4302400</v>
      </c>
    </row>
    <row r="1088" spans="46:48">
      <c r="AT1088" s="2">
        <f t="shared" si="92"/>
        <v>5932000</v>
      </c>
      <c r="AU1088" s="2">
        <f t="shared" si="92"/>
        <v>5936000</v>
      </c>
      <c r="AV1088" s="2">
        <f t="shared" si="93"/>
        <v>4305600</v>
      </c>
    </row>
    <row r="1089" spans="46:48">
      <c r="AT1089" s="2">
        <f t="shared" ref="AT1089:AU1104" si="94">+AT1088+4000</f>
        <v>5936000</v>
      </c>
      <c r="AU1089" s="2">
        <f t="shared" si="94"/>
        <v>5940000</v>
      </c>
      <c r="AV1089" s="2">
        <f t="shared" si="93"/>
        <v>4308800</v>
      </c>
    </row>
    <row r="1090" spans="46:48">
      <c r="AT1090" s="2">
        <f t="shared" si="94"/>
        <v>5940000</v>
      </c>
      <c r="AU1090" s="2">
        <f t="shared" si="94"/>
        <v>5944000</v>
      </c>
      <c r="AV1090" s="2">
        <f t="shared" si="93"/>
        <v>4312000</v>
      </c>
    </row>
    <row r="1091" spans="46:48">
      <c r="AT1091" s="2">
        <f t="shared" si="94"/>
        <v>5944000</v>
      </c>
      <c r="AU1091" s="2">
        <f t="shared" si="94"/>
        <v>5948000</v>
      </c>
      <c r="AV1091" s="2">
        <f t="shared" si="93"/>
        <v>4315200</v>
      </c>
    </row>
    <row r="1092" spans="46:48">
      <c r="AT1092" s="2">
        <f t="shared" si="94"/>
        <v>5948000</v>
      </c>
      <c r="AU1092" s="2">
        <f t="shared" si="94"/>
        <v>5952000</v>
      </c>
      <c r="AV1092" s="2">
        <f t="shared" si="93"/>
        <v>4318400</v>
      </c>
    </row>
    <row r="1093" spans="46:48">
      <c r="AT1093" s="2">
        <f t="shared" si="94"/>
        <v>5952000</v>
      </c>
      <c r="AU1093" s="2">
        <f t="shared" si="94"/>
        <v>5956000</v>
      </c>
      <c r="AV1093" s="2">
        <f t="shared" si="93"/>
        <v>4321600</v>
      </c>
    </row>
    <row r="1094" spans="46:48">
      <c r="AT1094" s="2">
        <f t="shared" si="94"/>
        <v>5956000</v>
      </c>
      <c r="AU1094" s="2">
        <f t="shared" si="94"/>
        <v>5960000</v>
      </c>
      <c r="AV1094" s="2">
        <f t="shared" si="93"/>
        <v>4324800</v>
      </c>
    </row>
    <row r="1095" spans="46:48">
      <c r="AT1095" s="2">
        <f t="shared" si="94"/>
        <v>5960000</v>
      </c>
      <c r="AU1095" s="2">
        <f t="shared" si="94"/>
        <v>5964000</v>
      </c>
      <c r="AV1095" s="2">
        <f t="shared" si="93"/>
        <v>4328000</v>
      </c>
    </row>
    <row r="1096" spans="46:48">
      <c r="AT1096" s="2">
        <f t="shared" si="94"/>
        <v>5964000</v>
      </c>
      <c r="AU1096" s="2">
        <f t="shared" si="94"/>
        <v>5968000</v>
      </c>
      <c r="AV1096" s="2">
        <f t="shared" si="93"/>
        <v>4331200</v>
      </c>
    </row>
    <row r="1097" spans="46:48">
      <c r="AT1097" s="2">
        <f t="shared" si="94"/>
        <v>5968000</v>
      </c>
      <c r="AU1097" s="2">
        <f t="shared" si="94"/>
        <v>5972000</v>
      </c>
      <c r="AV1097" s="2">
        <f t="shared" si="93"/>
        <v>4334400</v>
      </c>
    </row>
    <row r="1098" spans="46:48">
      <c r="AT1098" s="2">
        <f t="shared" si="94"/>
        <v>5972000</v>
      </c>
      <c r="AU1098" s="2">
        <f t="shared" si="94"/>
        <v>5976000</v>
      </c>
      <c r="AV1098" s="2">
        <f t="shared" si="93"/>
        <v>4337600</v>
      </c>
    </row>
    <row r="1099" spans="46:48">
      <c r="AT1099" s="2">
        <f t="shared" si="94"/>
        <v>5976000</v>
      </c>
      <c r="AU1099" s="2">
        <f t="shared" si="94"/>
        <v>5980000</v>
      </c>
      <c r="AV1099" s="2">
        <f t="shared" si="93"/>
        <v>4340800</v>
      </c>
    </row>
    <row r="1100" spans="46:48">
      <c r="AT1100" s="2">
        <f t="shared" si="94"/>
        <v>5980000</v>
      </c>
      <c r="AU1100" s="2">
        <f t="shared" si="94"/>
        <v>5984000</v>
      </c>
      <c r="AV1100" s="2">
        <f t="shared" si="93"/>
        <v>4344000</v>
      </c>
    </row>
    <row r="1101" spans="46:48">
      <c r="AT1101" s="2">
        <f t="shared" si="94"/>
        <v>5984000</v>
      </c>
      <c r="AU1101" s="2">
        <f t="shared" si="94"/>
        <v>5988000</v>
      </c>
      <c r="AV1101" s="2">
        <f t="shared" si="93"/>
        <v>4347200</v>
      </c>
    </row>
    <row r="1102" spans="46:48">
      <c r="AT1102" s="2">
        <f t="shared" si="94"/>
        <v>5988000</v>
      </c>
      <c r="AU1102" s="2">
        <f t="shared" si="94"/>
        <v>5992000</v>
      </c>
      <c r="AV1102" s="2">
        <f t="shared" si="93"/>
        <v>4350400</v>
      </c>
    </row>
    <row r="1103" spans="46:48">
      <c r="AT1103" s="2">
        <f t="shared" si="94"/>
        <v>5992000</v>
      </c>
      <c r="AU1103" s="2">
        <f t="shared" si="94"/>
        <v>5996000</v>
      </c>
      <c r="AV1103" s="2">
        <f t="shared" si="93"/>
        <v>4353600</v>
      </c>
    </row>
    <row r="1104" spans="46:48">
      <c r="AT1104" s="2">
        <f t="shared" si="94"/>
        <v>5996000</v>
      </c>
      <c r="AU1104" s="2">
        <f t="shared" si="94"/>
        <v>6000000</v>
      </c>
      <c r="AV1104" s="2">
        <f t="shared" si="93"/>
        <v>4356800</v>
      </c>
    </row>
    <row r="1105" spans="46:48">
      <c r="AT1105" s="2">
        <f t="shared" ref="AT1105:AU1120" si="95">+AT1104+4000</f>
        <v>6000000</v>
      </c>
      <c r="AU1105" s="2">
        <f t="shared" si="95"/>
        <v>6004000</v>
      </c>
      <c r="AV1105" s="2">
        <f t="shared" si="93"/>
        <v>4360000</v>
      </c>
    </row>
    <row r="1106" spans="46:48">
      <c r="AT1106" s="2">
        <f t="shared" si="95"/>
        <v>6004000</v>
      </c>
      <c r="AU1106" s="2">
        <f t="shared" si="95"/>
        <v>6008000</v>
      </c>
      <c r="AV1106" s="2">
        <f t="shared" si="93"/>
        <v>4363200</v>
      </c>
    </row>
    <row r="1107" spans="46:48">
      <c r="AT1107" s="2">
        <f t="shared" si="95"/>
        <v>6008000</v>
      </c>
      <c r="AU1107" s="2">
        <f t="shared" si="95"/>
        <v>6012000</v>
      </c>
      <c r="AV1107" s="2">
        <f t="shared" si="93"/>
        <v>4366400</v>
      </c>
    </row>
    <row r="1108" spans="46:48">
      <c r="AT1108" s="2">
        <f t="shared" si="95"/>
        <v>6012000</v>
      </c>
      <c r="AU1108" s="2">
        <f t="shared" si="95"/>
        <v>6016000</v>
      </c>
      <c r="AV1108" s="2">
        <f t="shared" si="93"/>
        <v>4369600</v>
      </c>
    </row>
    <row r="1109" spans="46:48">
      <c r="AT1109" s="2">
        <f t="shared" si="95"/>
        <v>6016000</v>
      </c>
      <c r="AU1109" s="2">
        <f t="shared" si="95"/>
        <v>6020000</v>
      </c>
      <c r="AV1109" s="2">
        <f t="shared" si="93"/>
        <v>4372800</v>
      </c>
    </row>
    <row r="1110" spans="46:48">
      <c r="AT1110" s="2">
        <f t="shared" si="95"/>
        <v>6020000</v>
      </c>
      <c r="AU1110" s="2">
        <f t="shared" si="95"/>
        <v>6024000</v>
      </c>
      <c r="AV1110" s="2">
        <f t="shared" si="93"/>
        <v>4376000</v>
      </c>
    </row>
    <row r="1111" spans="46:48">
      <c r="AT1111" s="2">
        <f t="shared" si="95"/>
        <v>6024000</v>
      </c>
      <c r="AU1111" s="2">
        <f t="shared" si="95"/>
        <v>6028000</v>
      </c>
      <c r="AV1111" s="2">
        <f t="shared" si="93"/>
        <v>4379200</v>
      </c>
    </row>
    <row r="1112" spans="46:48">
      <c r="AT1112" s="2">
        <f t="shared" si="95"/>
        <v>6028000</v>
      </c>
      <c r="AU1112" s="2">
        <f t="shared" si="95"/>
        <v>6032000</v>
      </c>
      <c r="AV1112" s="2">
        <f t="shared" si="93"/>
        <v>4382400</v>
      </c>
    </row>
    <row r="1113" spans="46:48">
      <c r="AT1113" s="2">
        <f t="shared" si="95"/>
        <v>6032000</v>
      </c>
      <c r="AU1113" s="2">
        <f t="shared" si="95"/>
        <v>6036000</v>
      </c>
      <c r="AV1113" s="2">
        <f t="shared" si="93"/>
        <v>4385600</v>
      </c>
    </row>
    <row r="1114" spans="46:48">
      <c r="AT1114" s="2">
        <f t="shared" si="95"/>
        <v>6036000</v>
      </c>
      <c r="AU1114" s="2">
        <f t="shared" si="95"/>
        <v>6040000</v>
      </c>
      <c r="AV1114" s="2">
        <f t="shared" si="93"/>
        <v>4388800</v>
      </c>
    </row>
    <row r="1115" spans="46:48">
      <c r="AT1115" s="2">
        <f t="shared" si="95"/>
        <v>6040000</v>
      </c>
      <c r="AU1115" s="2">
        <f t="shared" si="95"/>
        <v>6044000</v>
      </c>
      <c r="AV1115" s="2">
        <f t="shared" si="93"/>
        <v>4392000</v>
      </c>
    </row>
    <row r="1116" spans="46:48">
      <c r="AT1116" s="2">
        <f t="shared" si="95"/>
        <v>6044000</v>
      </c>
      <c r="AU1116" s="2">
        <f t="shared" si="95"/>
        <v>6048000</v>
      </c>
      <c r="AV1116" s="2">
        <f t="shared" si="93"/>
        <v>4395200</v>
      </c>
    </row>
    <row r="1117" spans="46:48">
      <c r="AT1117" s="2">
        <f t="shared" si="95"/>
        <v>6048000</v>
      </c>
      <c r="AU1117" s="2">
        <f t="shared" si="95"/>
        <v>6052000</v>
      </c>
      <c r="AV1117" s="2">
        <f t="shared" si="93"/>
        <v>4398400</v>
      </c>
    </row>
    <row r="1118" spans="46:48">
      <c r="AT1118" s="2">
        <f t="shared" si="95"/>
        <v>6052000</v>
      </c>
      <c r="AU1118" s="2">
        <f t="shared" si="95"/>
        <v>6056000</v>
      </c>
      <c r="AV1118" s="2">
        <f t="shared" si="93"/>
        <v>4401600</v>
      </c>
    </row>
    <row r="1119" spans="46:48">
      <c r="AT1119" s="2">
        <f t="shared" si="95"/>
        <v>6056000</v>
      </c>
      <c r="AU1119" s="2">
        <f t="shared" si="95"/>
        <v>6060000</v>
      </c>
      <c r="AV1119" s="2">
        <f t="shared" si="93"/>
        <v>4404800</v>
      </c>
    </row>
    <row r="1120" spans="46:48">
      <c r="AT1120" s="2">
        <f t="shared" si="95"/>
        <v>6060000</v>
      </c>
      <c r="AU1120" s="2">
        <f t="shared" si="95"/>
        <v>6064000</v>
      </c>
      <c r="AV1120" s="2">
        <f t="shared" si="93"/>
        <v>4408000</v>
      </c>
    </row>
    <row r="1121" spans="46:48">
      <c r="AT1121" s="2">
        <f t="shared" ref="AT1121:AU1136" si="96">+AT1120+4000</f>
        <v>6064000</v>
      </c>
      <c r="AU1121" s="2">
        <f t="shared" si="96"/>
        <v>6068000</v>
      </c>
      <c r="AV1121" s="2">
        <f t="shared" si="93"/>
        <v>4411200</v>
      </c>
    </row>
    <row r="1122" spans="46:48">
      <c r="AT1122" s="2">
        <f t="shared" si="96"/>
        <v>6068000</v>
      </c>
      <c r="AU1122" s="2">
        <f t="shared" si="96"/>
        <v>6072000</v>
      </c>
      <c r="AV1122" s="2">
        <f t="shared" si="93"/>
        <v>4414400</v>
      </c>
    </row>
    <row r="1123" spans="46:48">
      <c r="AT1123" s="2">
        <f t="shared" si="96"/>
        <v>6072000</v>
      </c>
      <c r="AU1123" s="2">
        <f t="shared" si="96"/>
        <v>6076000</v>
      </c>
      <c r="AV1123" s="2">
        <f t="shared" si="93"/>
        <v>4417600</v>
      </c>
    </row>
    <row r="1124" spans="46:48">
      <c r="AT1124" s="2">
        <f t="shared" si="96"/>
        <v>6076000</v>
      </c>
      <c r="AU1124" s="2">
        <f t="shared" si="96"/>
        <v>6080000</v>
      </c>
      <c r="AV1124" s="2">
        <f t="shared" si="93"/>
        <v>4420800</v>
      </c>
    </row>
    <row r="1125" spans="46:48">
      <c r="AT1125" s="2">
        <f t="shared" si="96"/>
        <v>6080000</v>
      </c>
      <c r="AU1125" s="2">
        <f t="shared" si="96"/>
        <v>6084000</v>
      </c>
      <c r="AV1125" s="2">
        <f t="shared" si="93"/>
        <v>4424000</v>
      </c>
    </row>
    <row r="1126" spans="46:48">
      <c r="AT1126" s="2">
        <f t="shared" si="96"/>
        <v>6084000</v>
      </c>
      <c r="AU1126" s="2">
        <f t="shared" si="96"/>
        <v>6088000</v>
      </c>
      <c r="AV1126" s="2">
        <f t="shared" si="93"/>
        <v>4427200</v>
      </c>
    </row>
    <row r="1127" spans="46:48">
      <c r="AT1127" s="2">
        <f t="shared" si="96"/>
        <v>6088000</v>
      </c>
      <c r="AU1127" s="2">
        <f t="shared" si="96"/>
        <v>6092000</v>
      </c>
      <c r="AV1127" s="2">
        <f t="shared" si="93"/>
        <v>4430400</v>
      </c>
    </row>
    <row r="1128" spans="46:48">
      <c r="AT1128" s="2">
        <f t="shared" si="96"/>
        <v>6092000</v>
      </c>
      <c r="AU1128" s="2">
        <f t="shared" si="96"/>
        <v>6096000</v>
      </c>
      <c r="AV1128" s="2">
        <f t="shared" si="93"/>
        <v>4433600</v>
      </c>
    </row>
    <row r="1129" spans="46:48">
      <c r="AT1129" s="2">
        <f t="shared" si="96"/>
        <v>6096000</v>
      </c>
      <c r="AU1129" s="2">
        <f t="shared" si="96"/>
        <v>6100000</v>
      </c>
      <c r="AV1129" s="2">
        <f t="shared" si="93"/>
        <v>4436800</v>
      </c>
    </row>
    <row r="1130" spans="46:48">
      <c r="AT1130" s="2">
        <f t="shared" si="96"/>
        <v>6100000</v>
      </c>
      <c r="AU1130" s="2">
        <f t="shared" si="96"/>
        <v>6104000</v>
      </c>
      <c r="AV1130" s="2">
        <f t="shared" si="93"/>
        <v>4440000</v>
      </c>
    </row>
    <row r="1131" spans="46:48">
      <c r="AT1131" s="2">
        <f t="shared" si="96"/>
        <v>6104000</v>
      </c>
      <c r="AU1131" s="2">
        <f t="shared" si="96"/>
        <v>6108000</v>
      </c>
      <c r="AV1131" s="2">
        <f t="shared" si="93"/>
        <v>4443200</v>
      </c>
    </row>
    <row r="1132" spans="46:48">
      <c r="AT1132" s="2">
        <f t="shared" si="96"/>
        <v>6108000</v>
      </c>
      <c r="AU1132" s="2">
        <f t="shared" si="96"/>
        <v>6112000</v>
      </c>
      <c r="AV1132" s="2">
        <f t="shared" si="93"/>
        <v>4446400</v>
      </c>
    </row>
    <row r="1133" spans="46:48">
      <c r="AT1133" s="2">
        <f t="shared" si="96"/>
        <v>6112000</v>
      </c>
      <c r="AU1133" s="2">
        <f t="shared" si="96"/>
        <v>6116000</v>
      </c>
      <c r="AV1133" s="2">
        <f t="shared" si="93"/>
        <v>4449600</v>
      </c>
    </row>
    <row r="1134" spans="46:48">
      <c r="AT1134" s="2">
        <f t="shared" si="96"/>
        <v>6116000</v>
      </c>
      <c r="AU1134" s="2">
        <f t="shared" si="96"/>
        <v>6120000</v>
      </c>
      <c r="AV1134" s="2">
        <f t="shared" si="93"/>
        <v>4452800</v>
      </c>
    </row>
    <row r="1135" spans="46:48">
      <c r="AT1135" s="2">
        <f t="shared" si="96"/>
        <v>6120000</v>
      </c>
      <c r="AU1135" s="2">
        <f t="shared" si="96"/>
        <v>6124000</v>
      </c>
      <c r="AV1135" s="2">
        <f t="shared" si="93"/>
        <v>4456000</v>
      </c>
    </row>
    <row r="1136" spans="46:48">
      <c r="AT1136" s="2">
        <f t="shared" si="96"/>
        <v>6124000</v>
      </c>
      <c r="AU1136" s="2">
        <f t="shared" si="96"/>
        <v>6128000</v>
      </c>
      <c r="AV1136" s="2">
        <f t="shared" si="93"/>
        <v>4459200</v>
      </c>
    </row>
    <row r="1137" spans="46:48">
      <c r="AT1137" s="2">
        <f t="shared" ref="AT1137:AU1152" si="97">+AT1136+4000</f>
        <v>6128000</v>
      </c>
      <c r="AU1137" s="2">
        <f t="shared" si="97"/>
        <v>6132000</v>
      </c>
      <c r="AV1137" s="2">
        <f t="shared" si="93"/>
        <v>4462400</v>
      </c>
    </row>
    <row r="1138" spans="46:48">
      <c r="AT1138" s="2">
        <f t="shared" si="97"/>
        <v>6132000</v>
      </c>
      <c r="AU1138" s="2">
        <f t="shared" si="97"/>
        <v>6136000</v>
      </c>
      <c r="AV1138" s="2">
        <f t="shared" si="93"/>
        <v>4465600</v>
      </c>
    </row>
    <row r="1139" spans="46:48">
      <c r="AT1139" s="2">
        <f t="shared" si="97"/>
        <v>6136000</v>
      </c>
      <c r="AU1139" s="2">
        <f t="shared" si="97"/>
        <v>6140000</v>
      </c>
      <c r="AV1139" s="2">
        <f t="shared" si="93"/>
        <v>4468800</v>
      </c>
    </row>
    <row r="1140" spans="46:48">
      <c r="AT1140" s="2">
        <f t="shared" si="97"/>
        <v>6140000</v>
      </c>
      <c r="AU1140" s="2">
        <f t="shared" si="97"/>
        <v>6144000</v>
      </c>
      <c r="AV1140" s="2">
        <f t="shared" si="93"/>
        <v>4472000</v>
      </c>
    </row>
    <row r="1141" spans="46:48">
      <c r="AT1141" s="2">
        <f t="shared" si="97"/>
        <v>6144000</v>
      </c>
      <c r="AU1141" s="2">
        <f t="shared" si="97"/>
        <v>6148000</v>
      </c>
      <c r="AV1141" s="2">
        <f t="shared" si="93"/>
        <v>4475200</v>
      </c>
    </row>
    <row r="1142" spans="46:48">
      <c r="AT1142" s="2">
        <f t="shared" si="97"/>
        <v>6148000</v>
      </c>
      <c r="AU1142" s="2">
        <f t="shared" si="97"/>
        <v>6152000</v>
      </c>
      <c r="AV1142" s="2">
        <f t="shared" si="93"/>
        <v>4478400</v>
      </c>
    </row>
    <row r="1143" spans="46:48">
      <c r="AT1143" s="2">
        <f t="shared" si="97"/>
        <v>6152000</v>
      </c>
      <c r="AU1143" s="2">
        <f t="shared" si="97"/>
        <v>6156000</v>
      </c>
      <c r="AV1143" s="2">
        <f t="shared" si="93"/>
        <v>4481600</v>
      </c>
    </row>
    <row r="1144" spans="46:48">
      <c r="AT1144" s="2">
        <f t="shared" si="97"/>
        <v>6156000</v>
      </c>
      <c r="AU1144" s="2">
        <f t="shared" si="97"/>
        <v>6160000</v>
      </c>
      <c r="AV1144" s="2">
        <f t="shared" si="93"/>
        <v>4484800</v>
      </c>
    </row>
    <row r="1145" spans="46:48">
      <c r="AT1145" s="2">
        <f t="shared" si="97"/>
        <v>6160000</v>
      </c>
      <c r="AU1145" s="2">
        <f t="shared" si="97"/>
        <v>6164000</v>
      </c>
      <c r="AV1145" s="2">
        <f t="shared" si="93"/>
        <v>4488000</v>
      </c>
    </row>
    <row r="1146" spans="46:48">
      <c r="AT1146" s="2">
        <f t="shared" si="97"/>
        <v>6164000</v>
      </c>
      <c r="AU1146" s="2">
        <f t="shared" si="97"/>
        <v>6168000</v>
      </c>
      <c r="AV1146" s="2">
        <f t="shared" si="93"/>
        <v>4491200</v>
      </c>
    </row>
    <row r="1147" spans="46:48">
      <c r="AT1147" s="2">
        <f t="shared" si="97"/>
        <v>6168000</v>
      </c>
      <c r="AU1147" s="2">
        <f t="shared" si="97"/>
        <v>6172000</v>
      </c>
      <c r="AV1147" s="2">
        <f t="shared" ref="AV1147:AV1210" si="98">+AT1147*80/100-440000</f>
        <v>4494400</v>
      </c>
    </row>
    <row r="1148" spans="46:48">
      <c r="AT1148" s="2">
        <f t="shared" si="97"/>
        <v>6172000</v>
      </c>
      <c r="AU1148" s="2">
        <f t="shared" si="97"/>
        <v>6176000</v>
      </c>
      <c r="AV1148" s="2">
        <f t="shared" si="98"/>
        <v>4497600</v>
      </c>
    </row>
    <row r="1149" spans="46:48">
      <c r="AT1149" s="2">
        <f t="shared" si="97"/>
        <v>6176000</v>
      </c>
      <c r="AU1149" s="2">
        <f t="shared" si="97"/>
        <v>6180000</v>
      </c>
      <c r="AV1149" s="2">
        <f t="shared" si="98"/>
        <v>4500800</v>
      </c>
    </row>
    <row r="1150" spans="46:48">
      <c r="AT1150" s="2">
        <f t="shared" si="97"/>
        <v>6180000</v>
      </c>
      <c r="AU1150" s="2">
        <f t="shared" si="97"/>
        <v>6184000</v>
      </c>
      <c r="AV1150" s="2">
        <f t="shared" si="98"/>
        <v>4504000</v>
      </c>
    </row>
    <row r="1151" spans="46:48">
      <c r="AT1151" s="2">
        <f t="shared" si="97"/>
        <v>6184000</v>
      </c>
      <c r="AU1151" s="2">
        <f t="shared" si="97"/>
        <v>6188000</v>
      </c>
      <c r="AV1151" s="2">
        <f t="shared" si="98"/>
        <v>4507200</v>
      </c>
    </row>
    <row r="1152" spans="46:48">
      <c r="AT1152" s="2">
        <f t="shared" si="97"/>
        <v>6188000</v>
      </c>
      <c r="AU1152" s="2">
        <f t="shared" si="97"/>
        <v>6192000</v>
      </c>
      <c r="AV1152" s="2">
        <f t="shared" si="98"/>
        <v>4510400</v>
      </c>
    </row>
    <row r="1153" spans="46:48">
      <c r="AT1153" s="2">
        <f t="shared" ref="AT1153:AU1168" si="99">+AT1152+4000</f>
        <v>6192000</v>
      </c>
      <c r="AU1153" s="2">
        <f t="shared" si="99"/>
        <v>6196000</v>
      </c>
      <c r="AV1153" s="2">
        <f t="shared" si="98"/>
        <v>4513600</v>
      </c>
    </row>
    <row r="1154" spans="46:48">
      <c r="AT1154" s="2">
        <f t="shared" si="99"/>
        <v>6196000</v>
      </c>
      <c r="AU1154" s="2">
        <f t="shared" si="99"/>
        <v>6200000</v>
      </c>
      <c r="AV1154" s="2">
        <f t="shared" si="98"/>
        <v>4516800</v>
      </c>
    </row>
    <row r="1155" spans="46:48">
      <c r="AT1155" s="2">
        <f t="shared" si="99"/>
        <v>6200000</v>
      </c>
      <c r="AU1155" s="2">
        <f t="shared" si="99"/>
        <v>6204000</v>
      </c>
      <c r="AV1155" s="2">
        <f t="shared" si="98"/>
        <v>4520000</v>
      </c>
    </row>
    <row r="1156" spans="46:48">
      <c r="AT1156" s="2">
        <f t="shared" si="99"/>
        <v>6204000</v>
      </c>
      <c r="AU1156" s="2">
        <f t="shared" si="99"/>
        <v>6208000</v>
      </c>
      <c r="AV1156" s="2">
        <f t="shared" si="98"/>
        <v>4523200</v>
      </c>
    </row>
    <row r="1157" spans="46:48">
      <c r="AT1157" s="2">
        <f t="shared" si="99"/>
        <v>6208000</v>
      </c>
      <c r="AU1157" s="2">
        <f t="shared" si="99"/>
        <v>6212000</v>
      </c>
      <c r="AV1157" s="2">
        <f t="shared" si="98"/>
        <v>4526400</v>
      </c>
    </row>
    <row r="1158" spans="46:48">
      <c r="AT1158" s="2">
        <f t="shared" si="99"/>
        <v>6212000</v>
      </c>
      <c r="AU1158" s="2">
        <f t="shared" si="99"/>
        <v>6216000</v>
      </c>
      <c r="AV1158" s="2">
        <f t="shared" si="98"/>
        <v>4529600</v>
      </c>
    </row>
    <row r="1159" spans="46:48">
      <c r="AT1159" s="2">
        <f t="shared" si="99"/>
        <v>6216000</v>
      </c>
      <c r="AU1159" s="2">
        <f t="shared" si="99"/>
        <v>6220000</v>
      </c>
      <c r="AV1159" s="2">
        <f t="shared" si="98"/>
        <v>4532800</v>
      </c>
    </row>
    <row r="1160" spans="46:48">
      <c r="AT1160" s="2">
        <f t="shared" si="99"/>
        <v>6220000</v>
      </c>
      <c r="AU1160" s="2">
        <f t="shared" si="99"/>
        <v>6224000</v>
      </c>
      <c r="AV1160" s="2">
        <f t="shared" si="98"/>
        <v>4536000</v>
      </c>
    </row>
    <row r="1161" spans="46:48">
      <c r="AT1161" s="2">
        <f t="shared" si="99"/>
        <v>6224000</v>
      </c>
      <c r="AU1161" s="2">
        <f t="shared" si="99"/>
        <v>6228000</v>
      </c>
      <c r="AV1161" s="2">
        <f t="shared" si="98"/>
        <v>4539200</v>
      </c>
    </row>
    <row r="1162" spans="46:48">
      <c r="AT1162" s="2">
        <f t="shared" si="99"/>
        <v>6228000</v>
      </c>
      <c r="AU1162" s="2">
        <f t="shared" si="99"/>
        <v>6232000</v>
      </c>
      <c r="AV1162" s="2">
        <f t="shared" si="98"/>
        <v>4542400</v>
      </c>
    </row>
    <row r="1163" spans="46:48">
      <c r="AT1163" s="2">
        <f t="shared" si="99"/>
        <v>6232000</v>
      </c>
      <c r="AU1163" s="2">
        <f t="shared" si="99"/>
        <v>6236000</v>
      </c>
      <c r="AV1163" s="2">
        <f t="shared" si="98"/>
        <v>4545600</v>
      </c>
    </row>
    <row r="1164" spans="46:48">
      <c r="AT1164" s="2">
        <f t="shared" si="99"/>
        <v>6236000</v>
      </c>
      <c r="AU1164" s="2">
        <f t="shared" si="99"/>
        <v>6240000</v>
      </c>
      <c r="AV1164" s="2">
        <f t="shared" si="98"/>
        <v>4548800</v>
      </c>
    </row>
    <row r="1165" spans="46:48">
      <c r="AT1165" s="2">
        <f t="shared" si="99"/>
        <v>6240000</v>
      </c>
      <c r="AU1165" s="2">
        <f t="shared" si="99"/>
        <v>6244000</v>
      </c>
      <c r="AV1165" s="2">
        <f t="shared" si="98"/>
        <v>4552000</v>
      </c>
    </row>
    <row r="1166" spans="46:48">
      <c r="AT1166" s="2">
        <f t="shared" si="99"/>
        <v>6244000</v>
      </c>
      <c r="AU1166" s="2">
        <f t="shared" si="99"/>
        <v>6248000</v>
      </c>
      <c r="AV1166" s="2">
        <f t="shared" si="98"/>
        <v>4555200</v>
      </c>
    </row>
    <row r="1167" spans="46:48">
      <c r="AT1167" s="2">
        <f t="shared" si="99"/>
        <v>6248000</v>
      </c>
      <c r="AU1167" s="2">
        <f t="shared" si="99"/>
        <v>6252000</v>
      </c>
      <c r="AV1167" s="2">
        <f t="shared" si="98"/>
        <v>4558400</v>
      </c>
    </row>
    <row r="1168" spans="46:48">
      <c r="AT1168" s="2">
        <f t="shared" si="99"/>
        <v>6252000</v>
      </c>
      <c r="AU1168" s="2">
        <f t="shared" si="99"/>
        <v>6256000</v>
      </c>
      <c r="AV1168" s="2">
        <f t="shared" si="98"/>
        <v>4561600</v>
      </c>
    </row>
    <row r="1169" spans="46:48">
      <c r="AT1169" s="2">
        <f t="shared" ref="AT1169:AU1184" si="100">+AT1168+4000</f>
        <v>6256000</v>
      </c>
      <c r="AU1169" s="2">
        <f t="shared" si="100"/>
        <v>6260000</v>
      </c>
      <c r="AV1169" s="2">
        <f t="shared" si="98"/>
        <v>4564800</v>
      </c>
    </row>
    <row r="1170" spans="46:48">
      <c r="AT1170" s="2">
        <f t="shared" si="100"/>
        <v>6260000</v>
      </c>
      <c r="AU1170" s="2">
        <f t="shared" si="100"/>
        <v>6264000</v>
      </c>
      <c r="AV1170" s="2">
        <f t="shared" si="98"/>
        <v>4568000</v>
      </c>
    </row>
    <row r="1171" spans="46:48">
      <c r="AT1171" s="2">
        <f t="shared" si="100"/>
        <v>6264000</v>
      </c>
      <c r="AU1171" s="2">
        <f t="shared" si="100"/>
        <v>6268000</v>
      </c>
      <c r="AV1171" s="2">
        <f t="shared" si="98"/>
        <v>4571200</v>
      </c>
    </row>
    <row r="1172" spans="46:48">
      <c r="AT1172" s="2">
        <f t="shared" si="100"/>
        <v>6268000</v>
      </c>
      <c r="AU1172" s="2">
        <f t="shared" si="100"/>
        <v>6272000</v>
      </c>
      <c r="AV1172" s="2">
        <f t="shared" si="98"/>
        <v>4574400</v>
      </c>
    </row>
    <row r="1173" spans="46:48">
      <c r="AT1173" s="2">
        <f t="shared" si="100"/>
        <v>6272000</v>
      </c>
      <c r="AU1173" s="2">
        <f t="shared" si="100"/>
        <v>6276000</v>
      </c>
      <c r="AV1173" s="2">
        <f t="shared" si="98"/>
        <v>4577600</v>
      </c>
    </row>
    <row r="1174" spans="46:48">
      <c r="AT1174" s="2">
        <f t="shared" si="100"/>
        <v>6276000</v>
      </c>
      <c r="AU1174" s="2">
        <f t="shared" si="100"/>
        <v>6280000</v>
      </c>
      <c r="AV1174" s="2">
        <f t="shared" si="98"/>
        <v>4580800</v>
      </c>
    </row>
    <row r="1175" spans="46:48">
      <c r="AT1175" s="2">
        <f t="shared" si="100"/>
        <v>6280000</v>
      </c>
      <c r="AU1175" s="2">
        <f t="shared" si="100"/>
        <v>6284000</v>
      </c>
      <c r="AV1175" s="2">
        <f t="shared" si="98"/>
        <v>4584000</v>
      </c>
    </row>
    <row r="1176" spans="46:48">
      <c r="AT1176" s="2">
        <f t="shared" si="100"/>
        <v>6284000</v>
      </c>
      <c r="AU1176" s="2">
        <f t="shared" si="100"/>
        <v>6288000</v>
      </c>
      <c r="AV1176" s="2">
        <f t="shared" si="98"/>
        <v>4587200</v>
      </c>
    </row>
    <row r="1177" spans="46:48">
      <c r="AT1177" s="2">
        <f t="shared" si="100"/>
        <v>6288000</v>
      </c>
      <c r="AU1177" s="2">
        <f t="shared" si="100"/>
        <v>6292000</v>
      </c>
      <c r="AV1177" s="2">
        <f t="shared" si="98"/>
        <v>4590400</v>
      </c>
    </row>
    <row r="1178" spans="46:48">
      <c r="AT1178" s="2">
        <f t="shared" si="100"/>
        <v>6292000</v>
      </c>
      <c r="AU1178" s="2">
        <f t="shared" si="100"/>
        <v>6296000</v>
      </c>
      <c r="AV1178" s="2">
        <f t="shared" si="98"/>
        <v>4593600</v>
      </c>
    </row>
    <row r="1179" spans="46:48">
      <c r="AT1179" s="2">
        <f t="shared" si="100"/>
        <v>6296000</v>
      </c>
      <c r="AU1179" s="2">
        <f t="shared" si="100"/>
        <v>6300000</v>
      </c>
      <c r="AV1179" s="2">
        <f t="shared" si="98"/>
        <v>4596800</v>
      </c>
    </row>
    <row r="1180" spans="46:48">
      <c r="AT1180" s="2">
        <f t="shared" si="100"/>
        <v>6300000</v>
      </c>
      <c r="AU1180" s="2">
        <f t="shared" si="100"/>
        <v>6304000</v>
      </c>
      <c r="AV1180" s="2">
        <f t="shared" si="98"/>
        <v>4600000</v>
      </c>
    </row>
    <row r="1181" spans="46:48">
      <c r="AT1181" s="2">
        <f t="shared" si="100"/>
        <v>6304000</v>
      </c>
      <c r="AU1181" s="2">
        <f t="shared" si="100"/>
        <v>6308000</v>
      </c>
      <c r="AV1181" s="2">
        <f t="shared" si="98"/>
        <v>4603200</v>
      </c>
    </row>
    <row r="1182" spans="46:48">
      <c r="AT1182" s="2">
        <f t="shared" si="100"/>
        <v>6308000</v>
      </c>
      <c r="AU1182" s="2">
        <f t="shared" si="100"/>
        <v>6312000</v>
      </c>
      <c r="AV1182" s="2">
        <f t="shared" si="98"/>
        <v>4606400</v>
      </c>
    </row>
    <row r="1183" spans="46:48">
      <c r="AT1183" s="2">
        <f t="shared" si="100"/>
        <v>6312000</v>
      </c>
      <c r="AU1183" s="2">
        <f t="shared" si="100"/>
        <v>6316000</v>
      </c>
      <c r="AV1183" s="2">
        <f t="shared" si="98"/>
        <v>4609600</v>
      </c>
    </row>
    <row r="1184" spans="46:48">
      <c r="AT1184" s="2">
        <f t="shared" si="100"/>
        <v>6316000</v>
      </c>
      <c r="AU1184" s="2">
        <f t="shared" si="100"/>
        <v>6320000</v>
      </c>
      <c r="AV1184" s="2">
        <f t="shared" si="98"/>
        <v>4612800</v>
      </c>
    </row>
    <row r="1185" spans="46:48">
      <c r="AT1185" s="2">
        <f t="shared" ref="AT1185:AU1200" si="101">+AT1184+4000</f>
        <v>6320000</v>
      </c>
      <c r="AU1185" s="2">
        <f t="shared" si="101"/>
        <v>6324000</v>
      </c>
      <c r="AV1185" s="2">
        <f t="shared" si="98"/>
        <v>4616000</v>
      </c>
    </row>
    <row r="1186" spans="46:48">
      <c r="AT1186" s="2">
        <f t="shared" si="101"/>
        <v>6324000</v>
      </c>
      <c r="AU1186" s="2">
        <f t="shared" si="101"/>
        <v>6328000</v>
      </c>
      <c r="AV1186" s="2">
        <f t="shared" si="98"/>
        <v>4619200</v>
      </c>
    </row>
    <row r="1187" spans="46:48">
      <c r="AT1187" s="2">
        <f t="shared" si="101"/>
        <v>6328000</v>
      </c>
      <c r="AU1187" s="2">
        <f t="shared" si="101"/>
        <v>6332000</v>
      </c>
      <c r="AV1187" s="2">
        <f t="shared" si="98"/>
        <v>4622400</v>
      </c>
    </row>
    <row r="1188" spans="46:48">
      <c r="AT1188" s="2">
        <f t="shared" si="101"/>
        <v>6332000</v>
      </c>
      <c r="AU1188" s="2">
        <f t="shared" si="101"/>
        <v>6336000</v>
      </c>
      <c r="AV1188" s="2">
        <f t="shared" si="98"/>
        <v>4625600</v>
      </c>
    </row>
    <row r="1189" spans="46:48">
      <c r="AT1189" s="2">
        <f t="shared" si="101"/>
        <v>6336000</v>
      </c>
      <c r="AU1189" s="2">
        <f t="shared" si="101"/>
        <v>6340000</v>
      </c>
      <c r="AV1189" s="2">
        <f t="shared" si="98"/>
        <v>4628800</v>
      </c>
    </row>
    <row r="1190" spans="46:48">
      <c r="AT1190" s="2">
        <f t="shared" si="101"/>
        <v>6340000</v>
      </c>
      <c r="AU1190" s="2">
        <f t="shared" si="101"/>
        <v>6344000</v>
      </c>
      <c r="AV1190" s="2">
        <f t="shared" si="98"/>
        <v>4632000</v>
      </c>
    </row>
    <row r="1191" spans="46:48">
      <c r="AT1191" s="2">
        <f t="shared" si="101"/>
        <v>6344000</v>
      </c>
      <c r="AU1191" s="2">
        <f t="shared" si="101"/>
        <v>6348000</v>
      </c>
      <c r="AV1191" s="2">
        <f t="shared" si="98"/>
        <v>4635200</v>
      </c>
    </row>
    <row r="1192" spans="46:48">
      <c r="AT1192" s="2">
        <f t="shared" si="101"/>
        <v>6348000</v>
      </c>
      <c r="AU1192" s="2">
        <f t="shared" si="101"/>
        <v>6352000</v>
      </c>
      <c r="AV1192" s="2">
        <f t="shared" si="98"/>
        <v>4638400</v>
      </c>
    </row>
    <row r="1193" spans="46:48">
      <c r="AT1193" s="2">
        <f t="shared" si="101"/>
        <v>6352000</v>
      </c>
      <c r="AU1193" s="2">
        <f t="shared" si="101"/>
        <v>6356000</v>
      </c>
      <c r="AV1193" s="2">
        <f t="shared" si="98"/>
        <v>4641600</v>
      </c>
    </row>
    <row r="1194" spans="46:48">
      <c r="AT1194" s="2">
        <f t="shared" si="101"/>
        <v>6356000</v>
      </c>
      <c r="AU1194" s="2">
        <f t="shared" si="101"/>
        <v>6360000</v>
      </c>
      <c r="AV1194" s="2">
        <f t="shared" si="98"/>
        <v>4644800</v>
      </c>
    </row>
    <row r="1195" spans="46:48">
      <c r="AT1195" s="2">
        <f t="shared" si="101"/>
        <v>6360000</v>
      </c>
      <c r="AU1195" s="2">
        <f t="shared" si="101"/>
        <v>6364000</v>
      </c>
      <c r="AV1195" s="2">
        <f t="shared" si="98"/>
        <v>4648000</v>
      </c>
    </row>
    <row r="1196" spans="46:48">
      <c r="AT1196" s="2">
        <f t="shared" si="101"/>
        <v>6364000</v>
      </c>
      <c r="AU1196" s="2">
        <f t="shared" si="101"/>
        <v>6368000</v>
      </c>
      <c r="AV1196" s="2">
        <f t="shared" si="98"/>
        <v>4651200</v>
      </c>
    </row>
    <row r="1197" spans="46:48">
      <c r="AT1197" s="2">
        <f t="shared" si="101"/>
        <v>6368000</v>
      </c>
      <c r="AU1197" s="2">
        <f t="shared" si="101"/>
        <v>6372000</v>
      </c>
      <c r="AV1197" s="2">
        <f t="shared" si="98"/>
        <v>4654400</v>
      </c>
    </row>
    <row r="1198" spans="46:48">
      <c r="AT1198" s="2">
        <f t="shared" si="101"/>
        <v>6372000</v>
      </c>
      <c r="AU1198" s="2">
        <f t="shared" si="101"/>
        <v>6376000</v>
      </c>
      <c r="AV1198" s="2">
        <f t="shared" si="98"/>
        <v>4657600</v>
      </c>
    </row>
    <row r="1199" spans="46:48">
      <c r="AT1199" s="2">
        <f t="shared" si="101"/>
        <v>6376000</v>
      </c>
      <c r="AU1199" s="2">
        <f t="shared" si="101"/>
        <v>6380000</v>
      </c>
      <c r="AV1199" s="2">
        <f t="shared" si="98"/>
        <v>4660800</v>
      </c>
    </row>
    <row r="1200" spans="46:48">
      <c r="AT1200" s="2">
        <f t="shared" si="101"/>
        <v>6380000</v>
      </c>
      <c r="AU1200" s="2">
        <f t="shared" si="101"/>
        <v>6384000</v>
      </c>
      <c r="AV1200" s="2">
        <f t="shared" si="98"/>
        <v>4664000</v>
      </c>
    </row>
    <row r="1201" spans="46:48">
      <c r="AT1201" s="2">
        <f t="shared" ref="AT1201:AU1216" si="102">+AT1200+4000</f>
        <v>6384000</v>
      </c>
      <c r="AU1201" s="2">
        <f t="shared" si="102"/>
        <v>6388000</v>
      </c>
      <c r="AV1201" s="2">
        <f t="shared" si="98"/>
        <v>4667200</v>
      </c>
    </row>
    <row r="1202" spans="46:48">
      <c r="AT1202" s="2">
        <f t="shared" si="102"/>
        <v>6388000</v>
      </c>
      <c r="AU1202" s="2">
        <f t="shared" si="102"/>
        <v>6392000</v>
      </c>
      <c r="AV1202" s="2">
        <f t="shared" si="98"/>
        <v>4670400</v>
      </c>
    </row>
    <row r="1203" spans="46:48">
      <c r="AT1203" s="2">
        <f t="shared" si="102"/>
        <v>6392000</v>
      </c>
      <c r="AU1203" s="2">
        <f t="shared" si="102"/>
        <v>6396000</v>
      </c>
      <c r="AV1203" s="2">
        <f t="shared" si="98"/>
        <v>4673600</v>
      </c>
    </row>
    <row r="1204" spans="46:48">
      <c r="AT1204" s="2">
        <f t="shared" si="102"/>
        <v>6396000</v>
      </c>
      <c r="AU1204" s="2">
        <f t="shared" si="102"/>
        <v>6400000</v>
      </c>
      <c r="AV1204" s="2">
        <f t="shared" si="98"/>
        <v>4676800</v>
      </c>
    </row>
    <row r="1205" spans="46:48">
      <c r="AT1205" s="2">
        <f t="shared" si="102"/>
        <v>6400000</v>
      </c>
      <c r="AU1205" s="2">
        <f t="shared" si="102"/>
        <v>6404000</v>
      </c>
      <c r="AV1205" s="2">
        <f t="shared" si="98"/>
        <v>4680000</v>
      </c>
    </row>
    <row r="1206" spans="46:48">
      <c r="AT1206" s="2">
        <f t="shared" si="102"/>
        <v>6404000</v>
      </c>
      <c r="AU1206" s="2">
        <f t="shared" si="102"/>
        <v>6408000</v>
      </c>
      <c r="AV1206" s="2">
        <f t="shared" si="98"/>
        <v>4683200</v>
      </c>
    </row>
    <row r="1207" spans="46:48">
      <c r="AT1207" s="2">
        <f t="shared" si="102"/>
        <v>6408000</v>
      </c>
      <c r="AU1207" s="2">
        <f t="shared" si="102"/>
        <v>6412000</v>
      </c>
      <c r="AV1207" s="2">
        <f t="shared" si="98"/>
        <v>4686400</v>
      </c>
    </row>
    <row r="1208" spans="46:48">
      <c r="AT1208" s="2">
        <f t="shared" si="102"/>
        <v>6412000</v>
      </c>
      <c r="AU1208" s="2">
        <f t="shared" si="102"/>
        <v>6416000</v>
      </c>
      <c r="AV1208" s="2">
        <f t="shared" si="98"/>
        <v>4689600</v>
      </c>
    </row>
    <row r="1209" spans="46:48">
      <c r="AT1209" s="2">
        <f t="shared" si="102"/>
        <v>6416000</v>
      </c>
      <c r="AU1209" s="2">
        <f t="shared" si="102"/>
        <v>6420000</v>
      </c>
      <c r="AV1209" s="2">
        <f t="shared" si="98"/>
        <v>4692800</v>
      </c>
    </row>
    <row r="1210" spans="46:48">
      <c r="AT1210" s="2">
        <f t="shared" si="102"/>
        <v>6420000</v>
      </c>
      <c r="AU1210" s="2">
        <f t="shared" si="102"/>
        <v>6424000</v>
      </c>
      <c r="AV1210" s="2">
        <f t="shared" si="98"/>
        <v>4696000</v>
      </c>
    </row>
    <row r="1211" spans="46:48">
      <c r="AT1211" s="2">
        <f t="shared" si="102"/>
        <v>6424000</v>
      </c>
      <c r="AU1211" s="2">
        <f t="shared" si="102"/>
        <v>6428000</v>
      </c>
      <c r="AV1211" s="2">
        <f t="shared" ref="AV1211:AV1254" si="103">+AT1211*80/100-440000</f>
        <v>4699200</v>
      </c>
    </row>
    <row r="1212" spans="46:48">
      <c r="AT1212" s="2">
        <f t="shared" si="102"/>
        <v>6428000</v>
      </c>
      <c r="AU1212" s="2">
        <f t="shared" si="102"/>
        <v>6432000</v>
      </c>
      <c r="AV1212" s="2">
        <f t="shared" si="103"/>
        <v>4702400</v>
      </c>
    </row>
    <row r="1213" spans="46:48">
      <c r="AT1213" s="2">
        <f t="shared" si="102"/>
        <v>6432000</v>
      </c>
      <c r="AU1213" s="2">
        <f t="shared" si="102"/>
        <v>6436000</v>
      </c>
      <c r="AV1213" s="2">
        <f t="shared" si="103"/>
        <v>4705600</v>
      </c>
    </row>
    <row r="1214" spans="46:48">
      <c r="AT1214" s="2">
        <f t="shared" si="102"/>
        <v>6436000</v>
      </c>
      <c r="AU1214" s="2">
        <f t="shared" si="102"/>
        <v>6440000</v>
      </c>
      <c r="AV1214" s="2">
        <f t="shared" si="103"/>
        <v>4708800</v>
      </c>
    </row>
    <row r="1215" spans="46:48">
      <c r="AT1215" s="2">
        <f t="shared" si="102"/>
        <v>6440000</v>
      </c>
      <c r="AU1215" s="2">
        <f t="shared" si="102"/>
        <v>6444000</v>
      </c>
      <c r="AV1215" s="2">
        <f t="shared" si="103"/>
        <v>4712000</v>
      </c>
    </row>
    <row r="1216" spans="46:48">
      <c r="AT1216" s="2">
        <f t="shared" si="102"/>
        <v>6444000</v>
      </c>
      <c r="AU1216" s="2">
        <f t="shared" si="102"/>
        <v>6448000</v>
      </c>
      <c r="AV1216" s="2">
        <f t="shared" si="103"/>
        <v>4715200</v>
      </c>
    </row>
    <row r="1217" spans="46:48">
      <c r="AT1217" s="2">
        <f t="shared" ref="AT1217:AU1232" si="104">+AT1216+4000</f>
        <v>6448000</v>
      </c>
      <c r="AU1217" s="2">
        <f t="shared" si="104"/>
        <v>6452000</v>
      </c>
      <c r="AV1217" s="2">
        <f t="shared" si="103"/>
        <v>4718400</v>
      </c>
    </row>
    <row r="1218" spans="46:48">
      <c r="AT1218" s="2">
        <f t="shared" si="104"/>
        <v>6452000</v>
      </c>
      <c r="AU1218" s="2">
        <f t="shared" si="104"/>
        <v>6456000</v>
      </c>
      <c r="AV1218" s="2">
        <f t="shared" si="103"/>
        <v>4721600</v>
      </c>
    </row>
    <row r="1219" spans="46:48">
      <c r="AT1219" s="2">
        <f t="shared" si="104"/>
        <v>6456000</v>
      </c>
      <c r="AU1219" s="2">
        <f t="shared" si="104"/>
        <v>6460000</v>
      </c>
      <c r="AV1219" s="2">
        <f t="shared" si="103"/>
        <v>4724800</v>
      </c>
    </row>
    <row r="1220" spans="46:48">
      <c r="AT1220" s="2">
        <f t="shared" si="104"/>
        <v>6460000</v>
      </c>
      <c r="AU1220" s="2">
        <f t="shared" si="104"/>
        <v>6464000</v>
      </c>
      <c r="AV1220" s="2">
        <f t="shared" si="103"/>
        <v>4728000</v>
      </c>
    </row>
    <row r="1221" spans="46:48">
      <c r="AT1221" s="2">
        <f t="shared" si="104"/>
        <v>6464000</v>
      </c>
      <c r="AU1221" s="2">
        <f t="shared" si="104"/>
        <v>6468000</v>
      </c>
      <c r="AV1221" s="2">
        <f t="shared" si="103"/>
        <v>4731200</v>
      </c>
    </row>
    <row r="1222" spans="46:48">
      <c r="AT1222" s="2">
        <f t="shared" si="104"/>
        <v>6468000</v>
      </c>
      <c r="AU1222" s="2">
        <f t="shared" si="104"/>
        <v>6472000</v>
      </c>
      <c r="AV1222" s="2">
        <f t="shared" si="103"/>
        <v>4734400</v>
      </c>
    </row>
    <row r="1223" spans="46:48">
      <c r="AT1223" s="2">
        <f t="shared" si="104"/>
        <v>6472000</v>
      </c>
      <c r="AU1223" s="2">
        <f t="shared" si="104"/>
        <v>6476000</v>
      </c>
      <c r="AV1223" s="2">
        <f t="shared" si="103"/>
        <v>4737600</v>
      </c>
    </row>
    <row r="1224" spans="46:48">
      <c r="AT1224" s="2">
        <f t="shared" si="104"/>
        <v>6476000</v>
      </c>
      <c r="AU1224" s="2">
        <f t="shared" si="104"/>
        <v>6480000</v>
      </c>
      <c r="AV1224" s="2">
        <f t="shared" si="103"/>
        <v>4740800</v>
      </c>
    </row>
    <row r="1225" spans="46:48">
      <c r="AT1225" s="2">
        <f t="shared" si="104"/>
        <v>6480000</v>
      </c>
      <c r="AU1225" s="2">
        <f t="shared" si="104"/>
        <v>6484000</v>
      </c>
      <c r="AV1225" s="2">
        <f t="shared" si="103"/>
        <v>4744000</v>
      </c>
    </row>
    <row r="1226" spans="46:48">
      <c r="AT1226" s="2">
        <f t="shared" si="104"/>
        <v>6484000</v>
      </c>
      <c r="AU1226" s="2">
        <f t="shared" si="104"/>
        <v>6488000</v>
      </c>
      <c r="AV1226" s="2">
        <f t="shared" si="103"/>
        <v>4747200</v>
      </c>
    </row>
    <row r="1227" spans="46:48">
      <c r="AT1227" s="2">
        <f t="shared" si="104"/>
        <v>6488000</v>
      </c>
      <c r="AU1227" s="2">
        <f t="shared" si="104"/>
        <v>6492000</v>
      </c>
      <c r="AV1227" s="2">
        <f t="shared" si="103"/>
        <v>4750400</v>
      </c>
    </row>
    <row r="1228" spans="46:48">
      <c r="AT1228" s="2">
        <f t="shared" si="104"/>
        <v>6492000</v>
      </c>
      <c r="AU1228" s="2">
        <f t="shared" si="104"/>
        <v>6496000</v>
      </c>
      <c r="AV1228" s="2">
        <f t="shared" si="103"/>
        <v>4753600</v>
      </c>
    </row>
    <row r="1229" spans="46:48">
      <c r="AT1229" s="2">
        <f t="shared" si="104"/>
        <v>6496000</v>
      </c>
      <c r="AU1229" s="2">
        <f t="shared" si="104"/>
        <v>6500000</v>
      </c>
      <c r="AV1229" s="2">
        <f t="shared" si="103"/>
        <v>4756800</v>
      </c>
    </row>
    <row r="1230" spans="46:48">
      <c r="AT1230" s="2">
        <f t="shared" si="104"/>
        <v>6500000</v>
      </c>
      <c r="AU1230" s="2">
        <f t="shared" si="104"/>
        <v>6504000</v>
      </c>
      <c r="AV1230" s="2">
        <f t="shared" si="103"/>
        <v>4760000</v>
      </c>
    </row>
    <row r="1231" spans="46:48">
      <c r="AT1231" s="2">
        <f t="shared" si="104"/>
        <v>6504000</v>
      </c>
      <c r="AU1231" s="2">
        <f t="shared" si="104"/>
        <v>6508000</v>
      </c>
      <c r="AV1231" s="2">
        <f t="shared" si="103"/>
        <v>4763200</v>
      </c>
    </row>
    <row r="1232" spans="46:48">
      <c r="AT1232" s="2">
        <f t="shared" si="104"/>
        <v>6508000</v>
      </c>
      <c r="AU1232" s="2">
        <f t="shared" si="104"/>
        <v>6512000</v>
      </c>
      <c r="AV1232" s="2">
        <f t="shared" si="103"/>
        <v>4766400</v>
      </c>
    </row>
    <row r="1233" spans="46:48">
      <c r="AT1233" s="2">
        <f t="shared" ref="AT1233:AU1248" si="105">+AT1232+4000</f>
        <v>6512000</v>
      </c>
      <c r="AU1233" s="2">
        <f t="shared" si="105"/>
        <v>6516000</v>
      </c>
      <c r="AV1233" s="2">
        <f t="shared" si="103"/>
        <v>4769600</v>
      </c>
    </row>
    <row r="1234" spans="46:48">
      <c r="AT1234" s="2">
        <f t="shared" si="105"/>
        <v>6516000</v>
      </c>
      <c r="AU1234" s="2">
        <f t="shared" si="105"/>
        <v>6520000</v>
      </c>
      <c r="AV1234" s="2">
        <f t="shared" si="103"/>
        <v>4772800</v>
      </c>
    </row>
    <row r="1235" spans="46:48">
      <c r="AT1235" s="2">
        <f t="shared" si="105"/>
        <v>6520000</v>
      </c>
      <c r="AU1235" s="2">
        <f t="shared" si="105"/>
        <v>6524000</v>
      </c>
      <c r="AV1235" s="2">
        <f t="shared" si="103"/>
        <v>4776000</v>
      </c>
    </row>
    <row r="1236" spans="46:48">
      <c r="AT1236" s="2">
        <f t="shared" si="105"/>
        <v>6524000</v>
      </c>
      <c r="AU1236" s="2">
        <f t="shared" si="105"/>
        <v>6528000</v>
      </c>
      <c r="AV1236" s="2">
        <f t="shared" si="103"/>
        <v>4779200</v>
      </c>
    </row>
    <row r="1237" spans="46:48">
      <c r="AT1237" s="2">
        <f t="shared" si="105"/>
        <v>6528000</v>
      </c>
      <c r="AU1237" s="2">
        <f t="shared" si="105"/>
        <v>6532000</v>
      </c>
      <c r="AV1237" s="2">
        <f t="shared" si="103"/>
        <v>4782400</v>
      </c>
    </row>
    <row r="1238" spans="46:48">
      <c r="AT1238" s="2">
        <f t="shared" si="105"/>
        <v>6532000</v>
      </c>
      <c r="AU1238" s="2">
        <f t="shared" si="105"/>
        <v>6536000</v>
      </c>
      <c r="AV1238" s="2">
        <f t="shared" si="103"/>
        <v>4785600</v>
      </c>
    </row>
    <row r="1239" spans="46:48">
      <c r="AT1239" s="2">
        <f t="shared" si="105"/>
        <v>6536000</v>
      </c>
      <c r="AU1239" s="2">
        <f t="shared" si="105"/>
        <v>6540000</v>
      </c>
      <c r="AV1239" s="2">
        <f t="shared" si="103"/>
        <v>4788800</v>
      </c>
    </row>
    <row r="1240" spans="46:48">
      <c r="AT1240" s="2">
        <f t="shared" si="105"/>
        <v>6540000</v>
      </c>
      <c r="AU1240" s="2">
        <f t="shared" si="105"/>
        <v>6544000</v>
      </c>
      <c r="AV1240" s="2">
        <f t="shared" si="103"/>
        <v>4792000</v>
      </c>
    </row>
    <row r="1241" spans="46:48">
      <c r="AT1241" s="2">
        <f t="shared" si="105"/>
        <v>6544000</v>
      </c>
      <c r="AU1241" s="2">
        <f t="shared" si="105"/>
        <v>6548000</v>
      </c>
      <c r="AV1241" s="2">
        <f t="shared" si="103"/>
        <v>4795200</v>
      </c>
    </row>
    <row r="1242" spans="46:48">
      <c r="AT1242" s="2">
        <f t="shared" si="105"/>
        <v>6548000</v>
      </c>
      <c r="AU1242" s="2">
        <f t="shared" si="105"/>
        <v>6552000</v>
      </c>
      <c r="AV1242" s="2">
        <f t="shared" si="103"/>
        <v>4798400</v>
      </c>
    </row>
    <row r="1243" spans="46:48">
      <c r="AT1243" s="2">
        <f t="shared" si="105"/>
        <v>6552000</v>
      </c>
      <c r="AU1243" s="2">
        <f t="shared" si="105"/>
        <v>6556000</v>
      </c>
      <c r="AV1243" s="2">
        <f t="shared" si="103"/>
        <v>4801600</v>
      </c>
    </row>
    <row r="1244" spans="46:48">
      <c r="AT1244" s="2">
        <f t="shared" si="105"/>
        <v>6556000</v>
      </c>
      <c r="AU1244" s="2">
        <f t="shared" si="105"/>
        <v>6560000</v>
      </c>
      <c r="AV1244" s="2">
        <f t="shared" si="103"/>
        <v>4804800</v>
      </c>
    </row>
    <row r="1245" spans="46:48">
      <c r="AT1245" s="2">
        <f t="shared" si="105"/>
        <v>6560000</v>
      </c>
      <c r="AU1245" s="2">
        <f t="shared" si="105"/>
        <v>6564000</v>
      </c>
      <c r="AV1245" s="2">
        <f t="shared" si="103"/>
        <v>4808000</v>
      </c>
    </row>
    <row r="1246" spans="46:48">
      <c r="AT1246" s="2">
        <f t="shared" si="105"/>
        <v>6564000</v>
      </c>
      <c r="AU1246" s="2">
        <f t="shared" si="105"/>
        <v>6568000</v>
      </c>
      <c r="AV1246" s="2">
        <f t="shared" si="103"/>
        <v>4811200</v>
      </c>
    </row>
    <row r="1247" spans="46:48">
      <c r="AT1247" s="2">
        <f t="shared" si="105"/>
        <v>6568000</v>
      </c>
      <c r="AU1247" s="2">
        <f t="shared" si="105"/>
        <v>6572000</v>
      </c>
      <c r="AV1247" s="2">
        <f t="shared" si="103"/>
        <v>4814400</v>
      </c>
    </row>
    <row r="1248" spans="46:48">
      <c r="AT1248" s="2">
        <f t="shared" si="105"/>
        <v>6572000</v>
      </c>
      <c r="AU1248" s="2">
        <f t="shared" si="105"/>
        <v>6576000</v>
      </c>
      <c r="AV1248" s="2">
        <f t="shared" si="103"/>
        <v>4817600</v>
      </c>
    </row>
    <row r="1249" spans="46:48">
      <c r="AT1249" s="2">
        <f t="shared" ref="AT1249:AU1254" si="106">+AT1248+4000</f>
        <v>6576000</v>
      </c>
      <c r="AU1249" s="2">
        <f t="shared" si="106"/>
        <v>6580000</v>
      </c>
      <c r="AV1249" s="2">
        <f t="shared" si="103"/>
        <v>4820800</v>
      </c>
    </row>
    <row r="1250" spans="46:48">
      <c r="AT1250" s="2">
        <f t="shared" si="106"/>
        <v>6580000</v>
      </c>
      <c r="AU1250" s="2">
        <f t="shared" si="106"/>
        <v>6584000</v>
      </c>
      <c r="AV1250" s="2">
        <f t="shared" si="103"/>
        <v>4824000</v>
      </c>
    </row>
    <row r="1251" spans="46:48">
      <c r="AT1251" s="2">
        <f t="shared" si="106"/>
        <v>6584000</v>
      </c>
      <c r="AU1251" s="2">
        <f t="shared" si="106"/>
        <v>6588000</v>
      </c>
      <c r="AV1251" s="2">
        <f t="shared" si="103"/>
        <v>4827200</v>
      </c>
    </row>
    <row r="1252" spans="46:48">
      <c r="AT1252" s="2">
        <f t="shared" si="106"/>
        <v>6588000</v>
      </c>
      <c r="AU1252" s="2">
        <f t="shared" si="106"/>
        <v>6592000</v>
      </c>
      <c r="AV1252" s="2">
        <f t="shared" si="103"/>
        <v>4830400</v>
      </c>
    </row>
    <row r="1253" spans="46:48">
      <c r="AT1253" s="2">
        <f t="shared" si="106"/>
        <v>6592000</v>
      </c>
      <c r="AU1253" s="2">
        <f t="shared" si="106"/>
        <v>6596000</v>
      </c>
      <c r="AV1253" s="2">
        <f t="shared" si="103"/>
        <v>4833600</v>
      </c>
    </row>
    <row r="1254" spans="46:48">
      <c r="AT1254" s="2">
        <f t="shared" si="106"/>
        <v>6596000</v>
      </c>
      <c r="AU1254" s="2">
        <f t="shared" si="106"/>
        <v>6600000</v>
      </c>
      <c r="AV1254" s="2">
        <f t="shared" si="103"/>
        <v>4836800</v>
      </c>
    </row>
  </sheetData>
  <sheetProtection algorithmName="SHA-512" hashValue="CggqO7VLqA3ZkmEamd/q9751D6ft+dyNxfuu4fSZKfO+dA0l0iZ7CSWUorBdkqnFOCQq1B7kcC2CXkZYJ6l8uQ==" saltValue="g5BrP4xG3gAjHTyZqZSlzg==" spinCount="100000" sheet="1" selectLockedCells="1"/>
  <protectedRanges>
    <protectedRange sqref="L7:O9 L4:M4 L11:O11 L16:O16" name="範囲1"/>
  </protectedRanges>
  <mergeCells count="24">
    <mergeCell ref="B20:H20"/>
    <mergeCell ref="B15:B16"/>
    <mergeCell ref="B17:B18"/>
    <mergeCell ref="C17:C18"/>
    <mergeCell ref="D17:D18"/>
    <mergeCell ref="E17:E18"/>
    <mergeCell ref="K15:P15"/>
    <mergeCell ref="AC16:AC20"/>
    <mergeCell ref="AC21:AC25"/>
    <mergeCell ref="AT2:AU2"/>
    <mergeCell ref="AV2:AV3"/>
    <mergeCell ref="AT4:AU4"/>
    <mergeCell ref="K1:P1"/>
    <mergeCell ref="T8:U8"/>
    <mergeCell ref="B11:B12"/>
    <mergeCell ref="B13:B14"/>
    <mergeCell ref="B9:B10"/>
    <mergeCell ref="C9:C10"/>
    <mergeCell ref="D9:D10"/>
    <mergeCell ref="E9:E10"/>
    <mergeCell ref="K4:L4"/>
    <mergeCell ref="B1:H1"/>
    <mergeCell ref="K3:P3"/>
    <mergeCell ref="K5:P5"/>
  </mergeCells>
  <phoneticPr fontId="2"/>
  <conditionalFormatting sqref="M4">
    <cfRule type="containsBlanks" dxfId="6" priority="9">
      <formula>LEN(TRIM(M4))=0</formula>
    </cfRule>
  </conditionalFormatting>
  <conditionalFormatting sqref="L7">
    <cfRule type="cellIs" dxfId="5" priority="8" operator="greaterThan">
      <formula>8500000</formula>
    </cfRule>
  </conditionalFormatting>
  <conditionalFormatting sqref="M7">
    <cfRule type="cellIs" dxfId="4" priority="7" operator="greaterThan">
      <formula>8500000</formula>
    </cfRule>
  </conditionalFormatting>
  <conditionalFormatting sqref="N24:O24">
    <cfRule type="expression" dxfId="3" priority="4">
      <formula>IF($L$7&gt;8500000,TRUE,FALSE)</formula>
    </cfRule>
  </conditionalFormatting>
  <conditionalFormatting sqref="N25:O25">
    <cfRule type="expression" dxfId="2" priority="3">
      <formula>IF($M$7&gt;8500000,TRUE,FALSE)</formula>
    </cfRule>
  </conditionalFormatting>
  <conditionalFormatting sqref="L6">
    <cfRule type="expression" dxfId="1" priority="2">
      <formula>IF($L$7&gt;8500000,TRUE,FALSE)</formula>
    </cfRule>
  </conditionalFormatting>
  <conditionalFormatting sqref="M6">
    <cfRule type="expression" dxfId="0" priority="1">
      <formula>IF($M$7&gt;8500000,TRUE,FALSE)</formula>
    </cfRule>
  </conditionalFormatting>
  <dataValidations xWindow="816" yWindow="527" count="9">
    <dataValidation type="list" allowBlank="1" showInputMessage="1" showErrorMessage="1" promptTitle="入力必須" prompt="「加入する」「加入しない」のどちらかを選択" sqref="M4" xr:uid="{7D80C3D6-EB5A-421C-BC8A-55E419C2AAEC}">
      <formula1>$AX$3:$AX$4</formula1>
    </dataValidation>
    <dataValidation allowBlank="1" showInputMessage="1" showErrorMessage="1" promptTitle="強制的に割合軽減を適応する場合等に入力" prompt="・任意の割合になるよう、適当に金額を調整してください。_x000a_※年金の15万の軽減のところに反映されます。_x000a__x000a_・総所得イレギュラー対応を入力した場合に、年金軽減15万のマイナスを入力したい場合も活用できます。_x000a_※15万以下になる可能性もあるので注意。" sqref="O23" xr:uid="{03D10638-8697-405B-B789-B896802B8FF4}"/>
    <dataValidation allowBlank="1" showInputMessage="1" showErrorMessage="1" promptTitle="保険者が５人以上の場合に入力" prompt="人数を入力してください。_x000a__x000a_☆注意☆_x000a_５人目以降の所得の反映、介護の適用はできませんので、_x000a_入力できる４人分で調整してください。_x000a_調整できない場合は、このExcelシートは使えません。" sqref="O22" xr:uid="{E381BB53-2F1E-469F-B274-B25E0944FC5A}"/>
    <dataValidation allowBlank="1" showInputMessage="1" showErrorMessage="1" promptTitle="所得を直接入力したい場合" prompt="計算に使用する総所得額を入力してください。_x000a__x000a_★失業軽減を適応させる場合は、給与所得額に×0.3をした額を入力してください。" sqref="L11:O11" xr:uid="{FAFD2C96-F80E-49AD-A4C1-34362C1A940D}"/>
    <dataValidation allowBlank="1" showInputMessage="1" showErrorMessage="1" promptTitle="★追得の試算用★" prompt="平等割を０にしたい場合は、”1”を入力してください。" sqref="O21" xr:uid="{C0BE32C3-D4CD-46F0-B4C6-F5E328A16EB6}"/>
    <dataValidation allowBlank="1" showInputMessage="1" showErrorMessage="1" promptTitle="入力注意" prompt="給与・年金は【収入】を_x000a_その他は【所得】を入力" sqref="L7:O7" xr:uid="{BEC02C63-DEE1-4231-A117-71FDF8B60E37}"/>
    <dataValidation type="list" allowBlank="1" showInputMessage="1" showErrorMessage="1" promptTitle="選択注意" prompt="世帯主が加入しない場合は空欄_x000a_ただし、加入しない世帯主が６５歳以上の場合は_x000a_「６５歳以上（加入しない世帯主）」を選択" sqref="L16" xr:uid="{FF2B6CC5-098D-4085-AA23-00E7773FD840}">
      <formula1>$AY$3:$AY$7</formula1>
    </dataValidation>
    <dataValidation type="list" allowBlank="1" showInputMessage="1" showErrorMessage="1" promptTitle="選択注意" prompt="世帯主が加入しない場合は空欄_x000a_ただし、加入しない世帯主が６５歳以上の場合は_x000a_「６５歳以上（加入しない世帯主）」を選択" sqref="M16:O16" xr:uid="{BAF49855-8671-42D3-ABBC-A151847C36BD}">
      <formula1>$AY$3:$AY$6</formula1>
    </dataValidation>
    <dataValidation allowBlank="1" showInputMessage="1" showErrorMessage="1" promptTitle="★注意★給与収入850万を超える場合" prompt="所得金額調整控除が発生します。_x000a_該当する場合は”１”を入力してください。" sqref="O24:O25" xr:uid="{7681EB96-D82D-4BAD-B95D-DFF0EFC8150E}"/>
  </dataValidations>
  <pageMargins left="0.59055118110236215" right="0.19685039370078741" top="0.59055118110236215" bottom="0" header="0.3543307086614173" footer="0"/>
  <pageSetup paperSize="9" scale="87" fitToWidth="2" orientation="portrait" r:id="rId1"/>
  <colBreaks count="1" manualBreakCount="1">
    <brk id="9" max="19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R6試算シート</vt:lpstr>
      <vt:lpstr>'R6試算シート'!Print_Area</vt:lpstr>
    </vt:vector>
  </TitlesOfParts>
  <Company>諫早市役所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丸田　祐輔</cp:lastModifiedBy>
  <cp:lastPrinted>2025-03-13T01:53:15Z</cp:lastPrinted>
  <dcterms:created xsi:type="dcterms:W3CDTF">2015-04-16T08:18:01Z</dcterms:created>
  <dcterms:modified xsi:type="dcterms:W3CDTF">2025-03-24T07:31:11Z</dcterms:modified>
</cp:coreProperties>
</file>